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IO 103.2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103.2 01 Pol'!$1:$7</definedName>
    <definedName name="oadresa">Stavba!$D$6</definedName>
    <definedName name="Objednatel" localSheetId="1">Stavba!$D$5</definedName>
    <definedName name="Objekt" localSheetId="1">Stavba!$B$38</definedName>
    <definedName name="_xlnm.Print_Area" localSheetId="3">'IO 103.2 01 Pol'!$A$1:$X$113</definedName>
    <definedName name="_xlnm.Print_Area" localSheetId="1">Stavba!$A$1:$J$129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8" i="1"/>
  <c r="I127"/>
  <c r="I126"/>
  <c r="I125"/>
  <c r="I124"/>
  <c r="G42"/>
  <c r="F42"/>
  <c r="G41"/>
  <c r="F41"/>
  <c r="G39"/>
  <c r="G43" s="1"/>
  <c r="G25" s="1"/>
  <c r="A25" s="1"/>
  <c r="F39"/>
  <c r="G112" i="12"/>
  <c r="BA61"/>
  <c r="BA40"/>
  <c r="BA24"/>
  <c r="BA22"/>
  <c r="BA20"/>
  <c r="BA10"/>
  <c r="G9"/>
  <c r="I9"/>
  <c r="I8" s="1"/>
  <c r="K9"/>
  <c r="M9"/>
  <c r="O9"/>
  <c r="Q9"/>
  <c r="Q8" s="1"/>
  <c r="V9"/>
  <c r="G19"/>
  <c r="M19" s="1"/>
  <c r="I19"/>
  <c r="K19"/>
  <c r="K8" s="1"/>
  <c r="O19"/>
  <c r="O8" s="1"/>
  <c r="Q19"/>
  <c r="V19"/>
  <c r="V8" s="1"/>
  <c r="G21"/>
  <c r="I21"/>
  <c r="K21"/>
  <c r="M21"/>
  <c r="O21"/>
  <c r="Q21"/>
  <c r="V21"/>
  <c r="G23"/>
  <c r="M23" s="1"/>
  <c r="I23"/>
  <c r="K23"/>
  <c r="O23"/>
  <c r="Q23"/>
  <c r="V23"/>
  <c r="G25"/>
  <c r="I25"/>
  <c r="K25"/>
  <c r="M25"/>
  <c r="O25"/>
  <c r="Q25"/>
  <c r="V25"/>
  <c r="G31"/>
  <c r="M31" s="1"/>
  <c r="I31"/>
  <c r="K31"/>
  <c r="O31"/>
  <c r="Q31"/>
  <c r="V31"/>
  <c r="G35"/>
  <c r="I35"/>
  <c r="K35"/>
  <c r="M35"/>
  <c r="O35"/>
  <c r="Q35"/>
  <c r="V35"/>
  <c r="G37"/>
  <c r="M37" s="1"/>
  <c r="I37"/>
  <c r="K37"/>
  <c r="O37"/>
  <c r="Q37"/>
  <c r="V37"/>
  <c r="G39"/>
  <c r="I39"/>
  <c r="K39"/>
  <c r="M39"/>
  <c r="O39"/>
  <c r="Q39"/>
  <c r="V39"/>
  <c r="G42"/>
  <c r="M42" s="1"/>
  <c r="I42"/>
  <c r="K42"/>
  <c r="O42"/>
  <c r="Q42"/>
  <c r="V42"/>
  <c r="G48"/>
  <c r="I48"/>
  <c r="K48"/>
  <c r="M48"/>
  <c r="O48"/>
  <c r="Q48"/>
  <c r="V48"/>
  <c r="G60"/>
  <c r="M60" s="1"/>
  <c r="I60"/>
  <c r="K60"/>
  <c r="O60"/>
  <c r="Q60"/>
  <c r="V60"/>
  <c r="G65"/>
  <c r="I65"/>
  <c r="K65"/>
  <c r="M65"/>
  <c r="O65"/>
  <c r="Q65"/>
  <c r="V65"/>
  <c r="G68"/>
  <c r="I68"/>
  <c r="I67" s="1"/>
  <c r="K68"/>
  <c r="M68"/>
  <c r="O68"/>
  <c r="Q68"/>
  <c r="Q67" s="1"/>
  <c r="V68"/>
  <c r="G71"/>
  <c r="M71" s="1"/>
  <c r="I71"/>
  <c r="K71"/>
  <c r="K67" s="1"/>
  <c r="O71"/>
  <c r="O67" s="1"/>
  <c r="Q71"/>
  <c r="V71"/>
  <c r="V67" s="1"/>
  <c r="G72"/>
  <c r="I72"/>
  <c r="K72"/>
  <c r="M72"/>
  <c r="O72"/>
  <c r="Q72"/>
  <c r="V72"/>
  <c r="G75"/>
  <c r="M75" s="1"/>
  <c r="I75"/>
  <c r="K75"/>
  <c r="O75"/>
  <c r="Q75"/>
  <c r="V75"/>
  <c r="G78"/>
  <c r="I78"/>
  <c r="K78"/>
  <c r="M78"/>
  <c r="O78"/>
  <c r="Q78"/>
  <c r="V78"/>
  <c r="G79"/>
  <c r="M79" s="1"/>
  <c r="I79"/>
  <c r="K79"/>
  <c r="O79"/>
  <c r="Q79"/>
  <c r="V79"/>
  <c r="G81"/>
  <c r="G80" s="1"/>
  <c r="I81"/>
  <c r="K81"/>
  <c r="K80" s="1"/>
  <c r="O81"/>
  <c r="O80" s="1"/>
  <c r="Q81"/>
  <c r="V81"/>
  <c r="V80" s="1"/>
  <c r="G83"/>
  <c r="I83"/>
  <c r="I80" s="1"/>
  <c r="K83"/>
  <c r="M83"/>
  <c r="O83"/>
  <c r="Q83"/>
  <c r="Q80" s="1"/>
  <c r="V83"/>
  <c r="G86"/>
  <c r="I86"/>
  <c r="I85" s="1"/>
  <c r="K86"/>
  <c r="M86"/>
  <c r="O86"/>
  <c r="Q86"/>
  <c r="Q85" s="1"/>
  <c r="V86"/>
  <c r="G88"/>
  <c r="M88" s="1"/>
  <c r="I88"/>
  <c r="K88"/>
  <c r="K85" s="1"/>
  <c r="O88"/>
  <c r="O85" s="1"/>
  <c r="Q88"/>
  <c r="V88"/>
  <c r="V85" s="1"/>
  <c r="G89"/>
  <c r="I89"/>
  <c r="K89"/>
  <c r="M89"/>
  <c r="O89"/>
  <c r="Q89"/>
  <c r="V89"/>
  <c r="G92"/>
  <c r="M92" s="1"/>
  <c r="I92"/>
  <c r="K92"/>
  <c r="O92"/>
  <c r="Q92"/>
  <c r="V92"/>
  <c r="G95"/>
  <c r="I95"/>
  <c r="K95"/>
  <c r="M95"/>
  <c r="O95"/>
  <c r="Q95"/>
  <c r="V95"/>
  <c r="G98"/>
  <c r="M98" s="1"/>
  <c r="I98"/>
  <c r="K98"/>
  <c r="O98"/>
  <c r="Q98"/>
  <c r="V98"/>
  <c r="G99"/>
  <c r="I99"/>
  <c r="K99"/>
  <c r="M99"/>
  <c r="O99"/>
  <c r="Q99"/>
  <c r="V99"/>
  <c r="G100"/>
  <c r="M100" s="1"/>
  <c r="I100"/>
  <c r="K100"/>
  <c r="O100"/>
  <c r="Q100"/>
  <c r="V100"/>
  <c r="G101"/>
  <c r="I101"/>
  <c r="K101"/>
  <c r="M101"/>
  <c r="O101"/>
  <c r="Q101"/>
  <c r="V101"/>
  <c r="G102"/>
  <c r="M102" s="1"/>
  <c r="I102"/>
  <c r="K102"/>
  <c r="O102"/>
  <c r="Q102"/>
  <c r="V102"/>
  <c r="G103"/>
  <c r="I103"/>
  <c r="K103"/>
  <c r="M103"/>
  <c r="O103"/>
  <c r="Q103"/>
  <c r="V103"/>
  <c r="G104"/>
  <c r="M104" s="1"/>
  <c r="I104"/>
  <c r="K104"/>
  <c r="O104"/>
  <c r="Q104"/>
  <c r="V104"/>
  <c r="I105"/>
  <c r="Q105"/>
  <c r="G106"/>
  <c r="G105" s="1"/>
  <c r="I106"/>
  <c r="K106"/>
  <c r="K105" s="1"/>
  <c r="O106"/>
  <c r="O105" s="1"/>
  <c r="Q106"/>
  <c r="V106"/>
  <c r="V105" s="1"/>
  <c r="AE112"/>
  <c r="AF112"/>
  <c r="I20" i="1"/>
  <c r="I19"/>
  <c r="I18"/>
  <c r="I17"/>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AZ46"/>
  <c r="F43"/>
  <c r="G23" s="1"/>
  <c r="H40"/>
  <c r="I129" l="1"/>
  <c r="J128" s="1"/>
  <c r="H41"/>
  <c r="I41" s="1"/>
  <c r="I16"/>
  <c r="I21" s="1"/>
  <c r="J125"/>
  <c r="J127"/>
  <c r="H42"/>
  <c r="I42" s="1"/>
  <c r="G26"/>
  <c r="A26"/>
  <c r="H39"/>
  <c r="I39" s="1"/>
  <c r="I43" s="1"/>
  <c r="J42" s="1"/>
  <c r="A23"/>
  <c r="G28"/>
  <c r="M85" i="12"/>
  <c r="M67"/>
  <c r="M8"/>
  <c r="G85"/>
  <c r="G67"/>
  <c r="G8"/>
  <c r="M106"/>
  <c r="M105" s="1"/>
  <c r="M81"/>
  <c r="M80" s="1"/>
  <c r="J28" i="1"/>
  <c r="J26"/>
  <c r="G38"/>
  <c r="F38"/>
  <c r="J23"/>
  <c r="J24"/>
  <c r="J25"/>
  <c r="J27"/>
  <c r="E24"/>
  <c r="E26"/>
  <c r="H43" l="1"/>
  <c r="J126"/>
  <c r="J124"/>
  <c r="J129" s="1"/>
  <c r="J41"/>
  <c r="J39"/>
  <c r="J43" s="1"/>
  <c r="G24"/>
  <c r="A27" s="1"/>
  <c r="A24"/>
  <c r="A29" l="1"/>
  <c r="G29"/>
  <c r="G27"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<sst xmlns="http://schemas.openxmlformats.org/spreadsheetml/2006/main" count="612" uniqueCount="295">
  <si>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</si>
  <si>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</si>
  <si>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</si>
  <si>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</si>
  <si>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</si>
  <si>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</si>
  <si>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</si>
  <si>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</si>
  <si>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</si>
  <si>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</si>
  <si>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</si>
  <si>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</si>
  <si>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</si>
  <si>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</si>
  <si>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</si>
  <si>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</si>
  <si>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</si>
  <si>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</si>
  <si>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</si>
  <si>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</si>
  <si>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</si>
  <si>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</si>
  <si>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</si>
  <si>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</si>
  <si>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</si>
  <si>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</si>
  <si>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</si>
  <si>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</si>
  <si>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</si>
  <si>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</si>
  <si>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</si>
  <si>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</si>
  <si>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</si>
  <si>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</si>
  <si>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</si>
  <si>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</si>
  <si>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</si>
  <si>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</si>
  <si>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</si>
  <si>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</si>
  <si>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</si>
  <si>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</si>
  <si>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</si>
  <si>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</si>
  <si>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</si>
  <si>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IO 103.2</t>
  </si>
  <si>
    <t>Veřejná splašková kanalizace</t>
  </si>
  <si>
    <t>Objekt:</t>
  </si>
  <si>
    <t>Rozpočet:</t>
  </si>
  <si>
    <t>Šimo</t>
  </si>
  <si>
    <t>20039</t>
  </si>
  <si>
    <t>Sportovně rekreační areál Vejsplachy, krytý bazén vč. infrastruktury - 2. etapa</t>
  </si>
  <si>
    <t>Město Vrchlabí</t>
  </si>
  <si>
    <t>Zámek 1</t>
  </si>
  <si>
    <t>Vrchlabí</t>
  </si>
  <si>
    <t>54301</t>
  </si>
  <si>
    <t>00278475</t>
  </si>
  <si>
    <t>CZ00278475</t>
  </si>
  <si>
    <t>Stavba</t>
  </si>
  <si>
    <t>Inženýrský objekt</t>
  </si>
  <si>
    <t>Celkem za stavbu</t>
  </si>
  <si>
    <t>CZK</t>
  </si>
  <si>
    <t>#POPR</t>
  </si>
  <si>
    <t>Popis rozpočtu: 01 - Stavební rozpočet</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</si>
  <si>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</si>
  <si>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</si>
  <si>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</si>
  <si>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</si>
  <si>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</si>
  <si>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</si>
  <si>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</si>
  <si>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</si>
  <si>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</si>
  <si>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</si>
  <si>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</si>
  <si>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</si>
  <si>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</si>
  <si>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</si>
  <si>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</si>
  <si>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</si>
  <si>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</si>
  <si>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</si>
  <si>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</si>
  <si>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</si>
  <si>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</si>
  <si>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</si>
  <si>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</si>
  <si>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</si>
  <si>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</si>
  <si>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</si>
  <si>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</si>
  <si>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</si>
  <si>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</si>
  <si>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</si>
  <si>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</si>
  <si>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</si>
  <si>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</si>
  <si>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</si>
  <si>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</si>
  <si>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</si>
  <si>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</si>
  <si>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</si>
  <si>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</si>
  <si>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</si>
  <si>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</si>
  <si>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</si>
  <si>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</si>
  <si>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</si>
  <si>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</si>
  <si>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</si>
  <si>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</si>
  <si>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</si>
  <si>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</si>
  <si>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</si>
  <si>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</si>
  <si>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45</t>
  </si>
  <si>
    <t>Podkladní a vedlejší konstrukce</t>
  </si>
  <si>
    <t>87</t>
  </si>
  <si>
    <t>Potrubí z trub z plastických hmot</t>
  </si>
  <si>
    <t>89</t>
  </si>
  <si>
    <t>Ostatní konstrukce na trubním vedení</t>
  </si>
  <si>
    <t>99</t>
  </si>
  <si>
    <t>Staveništní přesun hmot</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</si>
  <si>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</si>
  <si>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</si>
  <si>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</si>
  <si>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</si>
  <si>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</si>
  <si>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</si>
  <si>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</si>
  <si>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</si>
  <si>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</si>
  <si>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</si>
  <si>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</si>
  <si>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</si>
  <si>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</si>
  <si>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</si>
  <si>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</si>
  <si>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</si>
  <si>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</si>
  <si>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</si>
  <si>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</si>
  <si>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</si>
  <si>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</si>
  <si>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</si>
  <si>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</si>
  <si>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</si>
  <si>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</si>
  <si>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</si>
  <si>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</si>
  <si>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</si>
  <si>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</si>
  <si>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</si>
  <si>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</si>
  <si>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132201212R00</t>
  </si>
  <si>
    <t xml:space="preserve">Hloubení rýh šířky přes 60 do 200 cm do 1000 m3, v hornině 3, hloubení strojně </t>
  </si>
  <si>
    <t>m3</t>
  </si>
  <si>
    <t>800-1</t>
  </si>
  <si>
    <t>RTS 20/ I</t>
  </si>
  <si>
    <t>Práce</t>
  </si>
  <si>
    <t>POL1_</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</si>
  <si>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</si>
  <si>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SPI</t>
  </si>
  <si>
    <t>Začátek provozního součtu</t>
  </si>
  <si>
    <t>VV</t>
  </si>
  <si>
    <t xml:space="preserve">  přípojka : </t>
  </si>
  <si>
    <t xml:space="preserve">  111,50*1,00*(1,67+2,80)/2</t>
  </si>
  <si>
    <t xml:space="preserve">  šachty : </t>
  </si>
  <si>
    <t xml:space="preserve">  2,50*(2,50-1,00)*(1,73+1,96)</t>
  </si>
  <si>
    <t xml:space="preserve">  Mezisoučet</t>
  </si>
  <si>
    <t>Konec provozního součtu</t>
  </si>
  <si>
    <t>263,04*0,50</t>
  </si>
  <si>
    <t>132201219R00</t>
  </si>
  <si>
    <t xml:space="preserve">Hloubení rýh šířky přes 60 do 200 cm příplatek za lepivost, v hornině 3,  </t>
  </si>
  <si>
    <t>132301212R00</t>
  </si>
  <si>
    <t xml:space="preserve">Hloubení rýh šířky přes 60 do 200 cm do 1000 m3, v hornině 4, hloubení strojně </t>
  </si>
  <si>
    <t>132301219R00</t>
  </si>
  <si>
    <t xml:space="preserve">Hloubení rýh šířky přes 60 do 200 cm příplatek za lepivost, v hornině 4,  </t>
  </si>
  <si>
    <t>151101101R00</t>
  </si>
  <si>
    <t>Zřízení pažení a rozepření stěn rýh příložné  pro jakoukoliv mezerovitost, hloubky do 2 m</t>
  </si>
  <si>
    <t>m2</t>
  </si>
  <si>
    <t>pro podzemní vedení pro všechny šířky rýhy,</t>
  </si>
  <si>
    <t xml:space="preserve">přípojka : </t>
  </si>
  <si>
    <t>100,00*(1,67+2,00)/2*2</t>
  </si>
  <si>
    <t xml:space="preserve">šachty : </t>
  </si>
  <si>
    <t>(2,50-1,00)*2*(1,73+1,96)</t>
  </si>
  <si>
    <t>151101102R00</t>
  </si>
  <si>
    <t>Zřízení pažení a rozepření stěn rýh příložné  pro jakoukoliv mezerovitost, hloubky do 4 m</t>
  </si>
  <si>
    <t>11,50*(2,00+2,80)/2*2</t>
  </si>
  <si>
    <t>151101111R00</t>
  </si>
  <si>
    <t>Odstranění pažení a rozepření rýh příložné , hloubky do 2 m</t>
  </si>
  <si>
    <t>pro podzemní vedení s uložením materiálu na vzdálenost do 3 m od kraje výkopu,</t>
  </si>
  <si>
    <t>151101112R00</t>
  </si>
  <si>
    <t>Odstranění pažení a rozepření rýh příložné , hloubky do 4 m</t>
  </si>
  <si>
    <t>161101101R00</t>
  </si>
  <si>
    <t>Svislé přemístění výkopku z horniny 1 až 4, při hloubce výkopu přes 1 do 2,5 m</t>
  </si>
  <si>
    <t>bez naložení do dopravní nádoby, ale s vyprázdněním dopravní nádoby na hromadu nebo na dopravní prostředek,</t>
  </si>
  <si>
    <t>162301101R00</t>
  </si>
  <si>
    <t>Vodorovné přemístění výkopku z horniny 1 až 4, na vzdálenost přes 50  do 500 m</t>
  </si>
  <si>
    <t>po suchu, bez naložení výkopku, avšak se složením bez rozhrnutí, zpáteční cesta vozidla.</t>
  </si>
  <si>
    <t xml:space="preserve">ck : </t>
  </si>
  <si>
    <t>263,04</t>
  </si>
  <si>
    <t xml:space="preserve">odpočet : </t>
  </si>
  <si>
    <t>-188,42</t>
  </si>
  <si>
    <t>174101101R00</t>
  </si>
  <si>
    <t>Zásyp sypaninou se zhutněním jam, šachet, rýh nebo kolem objektů v těchto vykopávkách</t>
  </si>
  <si>
    <t>POL1_1</t>
  </si>
  <si>
    <t>z jakékoliv horniny s uložením výkopku po vrstvách,</t>
  </si>
  <si>
    <t>včetně strojního přemístění materiálu pro zásyp ze vzdálenosti do 10 m od okraje zásypu</t>
  </si>
  <si>
    <t>POP</t>
  </si>
  <si>
    <t xml:space="preserve">lože : </t>
  </si>
  <si>
    <t>-11,15</t>
  </si>
  <si>
    <t xml:space="preserve">obsyp : </t>
  </si>
  <si>
    <t>-59,02</t>
  </si>
  <si>
    <t>-3,14*0,62*0,62*(1,73+1,96)</t>
  </si>
  <si>
    <t>175101101R00</t>
  </si>
  <si>
    <t>Obsyp potrubí bez prohození sypaniny</t>
  </si>
  <si>
    <t>sypaninou z vhodných hornin tř. 1 - 4 nebo materiálem připraveným podél výkopu ve vzdálenosti do 3 m od jeho kraje, pro jakoukoliv hloubku výkopu a jakoukoliv míru zhutnění,</t>
  </si>
  <si>
    <t>111,50*1,00*0,60</t>
  </si>
  <si>
    <t>Mezisoučet</t>
  </si>
  <si>
    <t>-3,14*0,15*0,15*111,50</t>
  </si>
  <si>
    <t>58337320R</t>
  </si>
  <si>
    <t>štěrkopísek frakce 0,0 až 8,0 mm; třída C</t>
  </si>
  <si>
    <t>T</t>
  </si>
  <si>
    <t>SPCM</t>
  </si>
  <si>
    <t>Specifikace</t>
  </si>
  <si>
    <t>POL3_1</t>
  </si>
  <si>
    <t>59,02*2,00</t>
  </si>
  <si>
    <t>451573111R00</t>
  </si>
  <si>
    <t>Lože pod potrubí, stoky a drobné objekty z písku a štěrkopísku  do 65 mm</t>
  </si>
  <si>
    <t>827-1</t>
  </si>
  <si>
    <t>v otevřeném výkopu,</t>
  </si>
  <si>
    <t>111,50*1,00*0,10</t>
  </si>
  <si>
    <t>452112111R00</t>
  </si>
  <si>
    <t>Osazení betonových dílců pod potrubí prstenců nebo rámůpod poklopy a mříže výšky do 100 mm</t>
  </si>
  <si>
    <t>kus</t>
  </si>
  <si>
    <t>452311131R00</t>
  </si>
  <si>
    <t>Podkladní a zajišťovací konstrukce z betonu desky pod potrubí, stoky a drobné objekty , z betonu prostého třídy C 12/15</t>
  </si>
  <si>
    <t>z cementu portlandského nebo struskoportlandského, v otevřeném výkopu,</t>
  </si>
  <si>
    <t>1,50*1,50*0,10*2</t>
  </si>
  <si>
    <t>452386111R00</t>
  </si>
  <si>
    <t>Podkladní a vyrovnávací konstrukce vyrovnávací prstence z betonu prostého třídy C -/7,5, výšky do 100 mm</t>
  </si>
  <si>
    <t>z cementu portlandského nebo struskoportlandského,</t>
  </si>
  <si>
    <t>Včetně bednění, odbednění a na nátěru bednění proti přilnavosti betonu.</t>
  </si>
  <si>
    <t>59224346R</t>
  </si>
  <si>
    <t>prstenec vyrovnávací šachetní; betonový; TBW; DN = 625,0 mm; h = 40,0 mm; s = 120,00 mm</t>
  </si>
  <si>
    <t>POL3_</t>
  </si>
  <si>
    <t>59224347.AR</t>
  </si>
  <si>
    <t>prstenec vyrovnávací šachetní; betonový; TBW; DN = 625,0 mm; h = 60,0 mm; s = 120,00 mm</t>
  </si>
  <si>
    <t>831372121R00</t>
  </si>
  <si>
    <t>Montáž potrubí z trub kameninových těsněných pryžovými kroužky montáž- bez specifikace DN 300 mm</t>
  </si>
  <si>
    <t>m</t>
  </si>
  <si>
    <t>pro splaškovou kanalizaci v otevřeném výkopu ve sklonu do 20 %,</t>
  </si>
  <si>
    <t>59710699.AR</t>
  </si>
  <si>
    <t>trouba kameninová hrdlová; DN 300,0 mm; l = 2500,0 mm; třída 160; spoj C; FN 48 kN/m</t>
  </si>
  <si>
    <t>111,50*1,01</t>
  </si>
  <si>
    <t>892585111R00</t>
  </si>
  <si>
    <t>Zkoušky těsnosti kanalizačního potrubí zabezpečení konců a zkouška vzduchem kanalizačního potrubí _x000D_
 do DN 300 mm</t>
  </si>
  <si>
    <t>úsek</t>
  </si>
  <si>
    <t>vodou nebo vzduchem,</t>
  </si>
  <si>
    <t>892855114R00</t>
  </si>
  <si>
    <t>Kamerové prohlídky potrubí do 200 m</t>
  </si>
  <si>
    <t>894421111RT1</t>
  </si>
  <si>
    <t>Osazení betonových dílců pro šachty podle DIN 4034 skruže rovné, o hmotnosti do 0,5 t</t>
  </si>
  <si>
    <t>na kroužek,</t>
  </si>
  <si>
    <t>viz.výpis šachet</t>
  </si>
  <si>
    <t>894422111RT1</t>
  </si>
  <si>
    <t>Osazení betonových dílců pro šachty podle DIN 4034 skruže přechodové, pro jakoukoliv hmotnost</t>
  </si>
  <si>
    <t>894423111RT1</t>
  </si>
  <si>
    <t>Osazení betonových dílců pro šachty podle DIN 4034 šachtového dna, o hmotnosti do 2 t</t>
  </si>
  <si>
    <t>899104111R00</t>
  </si>
  <si>
    <t>Osazení poklopů litinových a ocelových o hmotnost jednotlivě přes 150 kg</t>
  </si>
  <si>
    <t>899711122R00</t>
  </si>
  <si>
    <t>Výstražné fólie výstražná fólie pro kanalizaci, šířka 30 cm</t>
  </si>
  <si>
    <t>55243344.AR</t>
  </si>
  <si>
    <t>poklop kanalizační DN šachty 1 000 mm; litinový; D výrobku 605 mm; únosnost B 125 kN; bez odvětrání</t>
  </si>
  <si>
    <t>59224353.AR</t>
  </si>
  <si>
    <t>konus šachetní; železobetonový; TBR; d = 1 240,0 mm; DN = 1 000,0 mm; DN 2 = 625 mm; h = 580 mm; počet stupadel 2; ocelové s PE povlakem, kapsové</t>
  </si>
  <si>
    <t>59224358.AR</t>
  </si>
  <si>
    <t>skruž železobetonová TBS; DN = 1 000,0 mm; h = 250,0 mm; s = 120,00 mm; počet stupadel 1; ocelové s PE povlakem; beton C 40/50</t>
  </si>
  <si>
    <t>59224367.AR</t>
  </si>
  <si>
    <t>dno šachetní přímé; železobeton; TBZ; DN = 1 000,0 mm; D odtoku do 500 mm; h = 800 mm; t = 150 mm; beton C 40/50</t>
  </si>
  <si>
    <t>59224373.AR</t>
  </si>
  <si>
    <t>profil těsnicí elastomerní; pro spojení betonových šachetních dílů; tvar kruh; d = 1 000,0 mm</t>
  </si>
  <si>
    <t>998276101R00</t>
  </si>
  <si>
    <t>Přesun hmot pro trubní vedení z trub plastových nebo sklolaminátových v otevřeném výkopu</t>
  </si>
  <si>
    <t>t</t>
  </si>
  <si>
    <t>Přesun hmot</t>
  </si>
  <si>
    <t>POL7_</t>
  </si>
  <si>
    <t>vodovodu nebo kanalizace ražené nebo hloubené (827 1.1, 827 1.9, 827 2.1, 827 2.9), drobných objektů</t>
  </si>
  <si>
    <t xml:space="preserve">Hmotnosti z položek s pořadovými čísly: : </t>
  </si>
  <si>
    <t xml:space="preserve">5,6,13,14,15,16,17,18,19,20,21,22,27,29,30,31,32,33, : </t>
  </si>
  <si>
    <t>Součet: : 154,98415</t>
  </si>
  <si>
    <t>SUM</t>
  </si>
  <si>
    <t>END</t>
  </si>
</sst>
</file>

<file path=xl/styles.xml><?xml version="1.0" encoding="utf-8"?>
<styleSheet xmlns="http://schemas.openxmlformats.org/spreadsheetml/2006/main">
  <numFmts count="1">
    <numFmt numFmtId="164" formatCode="#,##0.00000"/>
  </numFmts>
  <fonts count="24">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21"/>
      <name val="Arial CE"/>
      <family val="2"/>
      <charset val="238"/>
    </font>
    <font>
      <sz val="8"/>
      <color rgb="FFDE3801"/>
      <name val="Arial CE"/>
      <family val="2"/>
      <charset val="238"/>
    </font>
    <font>
      <sz val="8"/>
      <color indexed="12"/>
      <name val="Arial CE"/>
      <family val="2"/>
      <charset val="238"/>
    </font>
    <font>
      <sz val="8"/>
      <color indexed="17"/>
      <name val="Arial CE"/>
      <family val="2"/>
      <charset val="238"/>
    </font>
    <font>
      <sz val="8"/>
      <color rgb="FFDF7000"/>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3" fillId="0" borderId="0" xfId="0" applyNumberFormat="1" applyFont="1" applyAlignment="1">
      <alignment wrapText="1"/>
    </xf>
    <xf numFmtId="0" fontId="17"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2"/>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11" t="s">
        <v>22</v>
      </c>
      <c r="C2" s="112"/>
      <c r="D2" s="113" t="s">
        <v>50</v>
      </c>
      <c r="E2" s="114" t="s">
        <v>51</v>
      </c>
      <c r="F2" s="115"/>
      <c r="G2" s="115"/>
      <c r="H2" s="115"/>
      <c r="I2" s="115"/>
      <c r="J2" s="116"/>
      <c r="O2" s="1"/>
    </row>
    <row r="3" spans="1:15" ht="27" customHeight="1">
      <c r="A3" s="2"/>
      <c r="B3" s="117" t="s">
        <v>47</v>
      </c>
      <c r="C3" s="112"/>
      <c r="D3" s="118" t="s">
        <v>45</v>
      </c>
      <c r="E3" s="119" t="s">
        <v>46</v>
      </c>
      <c r="F3" s="120"/>
      <c r="G3" s="120"/>
      <c r="H3" s="120"/>
      <c r="I3" s="120"/>
      <c r="J3" s="121"/>
    </row>
    <row r="4" spans="1:15" ht="23.25" customHeight="1">
      <c r="A4" s="108">
        <v>4785</v>
      </c>
      <c r="B4" s="122" t="s">
        <v>48</v>
      </c>
      <c r="C4" s="123"/>
      <c r="D4" s="124" t="s">
        <v>43</v>
      </c>
      <c r="E4" s="125" t="s">
        <v>44</v>
      </c>
      <c r="F4" s="126"/>
      <c r="G4" s="126"/>
      <c r="H4" s="126"/>
      <c r="I4" s="126"/>
      <c r="J4" s="127"/>
    </row>
    <row r="5" spans="1:15" ht="24" customHeight="1">
      <c r="A5" s="2"/>
      <c r="B5" s="31" t="s">
        <v>42</v>
      </c>
      <c r="D5" s="128" t="s">
        <v>52</v>
      </c>
      <c r="E5" s="91"/>
      <c r="F5" s="91"/>
      <c r="G5" s="91"/>
      <c r="H5" s="18" t="s">
        <v>40</v>
      </c>
      <c r="I5" s="130" t="s">
        <v>56</v>
      </c>
      <c r="J5" s="8"/>
    </row>
    <row r="6" spans="1:15" ht="15.75" customHeight="1">
      <c r="A6" s="2"/>
      <c r="B6" s="28"/>
      <c r="C6" s="55"/>
      <c r="D6" s="110" t="s">
        <v>53</v>
      </c>
      <c r="E6" s="92"/>
      <c r="F6" s="92"/>
      <c r="G6" s="92"/>
      <c r="H6" s="18" t="s">
        <v>34</v>
      </c>
      <c r="I6" s="130" t="s">
        <v>57</v>
      </c>
      <c r="J6" s="8"/>
    </row>
    <row r="7" spans="1:15" ht="15.75" customHeight="1">
      <c r="A7" s="2"/>
      <c r="B7" s="29"/>
      <c r="C7" s="56"/>
      <c r="D7" s="109" t="s">
        <v>55</v>
      </c>
      <c r="E7" s="129" t="s">
        <v>54</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31"/>
      <c r="E11" s="131"/>
      <c r="F11" s="131"/>
      <c r="G11" s="131"/>
      <c r="H11" s="18" t="s">
        <v>40</v>
      </c>
      <c r="I11" s="136"/>
      <c r="J11" s="8"/>
    </row>
    <row r="12" spans="1:15" ht="15.75" customHeight="1">
      <c r="A12" s="2"/>
      <c r="B12" s="28"/>
      <c r="C12" s="55"/>
      <c r="D12" s="132"/>
      <c r="E12" s="132"/>
      <c r="F12" s="132"/>
      <c r="G12" s="132"/>
      <c r="H12" s="18" t="s">
        <v>34</v>
      </c>
      <c r="I12" s="136"/>
      <c r="J12" s="8"/>
    </row>
    <row r="13" spans="1:15" ht="15.75" customHeight="1">
      <c r="A13" s="2"/>
      <c r="B13" s="29"/>
      <c r="C13" s="56"/>
      <c r="D13" s="135"/>
      <c r="E13" s="133"/>
      <c r="F13" s="134"/>
      <c r="G13" s="134"/>
      <c r="H13" s="19"/>
      <c r="I13" s="23"/>
      <c r="J13" s="34"/>
    </row>
    <row r="14" spans="1:15" ht="24" customHeight="1">
      <c r="A14" s="2"/>
      <c r="B14" s="43" t="s">
        <v>21</v>
      </c>
      <c r="C14" s="58"/>
      <c r="D14" s="59" t="s">
        <v>49</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200" t="s">
        <v>24</v>
      </c>
      <c r="B16" s="38" t="s">
        <v>24</v>
      </c>
      <c r="C16" s="62"/>
      <c r="D16" s="63"/>
      <c r="E16" s="83"/>
      <c r="F16" s="84"/>
      <c r="G16" s="83"/>
      <c r="H16" s="84"/>
      <c r="I16" s="83">
        <f>SUMIF(F124:F128,A16,I124:I128)+SUMIF(F124:F128,"PSU",I124:I128)</f>
        <v>0</v>
      </c>
      <c r="J16" s="85"/>
    </row>
    <row r="17" spans="1:10" ht="23.25" customHeight="1">
      <c r="A17" s="200" t="s">
        <v>25</v>
      </c>
      <c r="B17" s="38" t="s">
        <v>25</v>
      </c>
      <c r="C17" s="62"/>
      <c r="D17" s="63"/>
      <c r="E17" s="83"/>
      <c r="F17" s="84"/>
      <c r="G17" s="83"/>
      <c r="H17" s="84"/>
      <c r="I17" s="83">
        <f>SUMIF(F124:F128,A17,I124:I128)</f>
        <v>0</v>
      </c>
      <c r="J17" s="85"/>
    </row>
    <row r="18" spans="1:10" ht="23.25" customHeight="1">
      <c r="A18" s="200" t="s">
        <v>26</v>
      </c>
      <c r="B18" s="38" t="s">
        <v>26</v>
      </c>
      <c r="C18" s="62"/>
      <c r="D18" s="63"/>
      <c r="E18" s="83"/>
      <c r="F18" s="84"/>
      <c r="G18" s="83"/>
      <c r="H18" s="84"/>
      <c r="I18" s="83">
        <f>SUMIF(F124:F128,A18,I124:I128)</f>
        <v>0</v>
      </c>
      <c r="J18" s="85"/>
    </row>
    <row r="19" spans="1:10" ht="23.25" customHeight="1">
      <c r="A19" s="200" t="s">
        <v>123</v>
      </c>
      <c r="B19" s="38" t="s">
        <v>27</v>
      </c>
      <c r="C19" s="62"/>
      <c r="D19" s="63"/>
      <c r="E19" s="83"/>
      <c r="F19" s="84"/>
      <c r="G19" s="83"/>
      <c r="H19" s="84"/>
      <c r="I19" s="83">
        <f>SUMIF(F124:F128,A19,I124:I128)</f>
        <v>0</v>
      </c>
      <c r="J19" s="85"/>
    </row>
    <row r="20" spans="1:10" ht="23.25" customHeight="1">
      <c r="A20" s="200" t="s">
        <v>124</v>
      </c>
      <c r="B20" s="38" t="s">
        <v>28</v>
      </c>
      <c r="C20" s="62"/>
      <c r="D20" s="63"/>
      <c r="E20" s="83"/>
      <c r="F20" s="84"/>
      <c r="G20" s="83"/>
      <c r="H20" s="84"/>
      <c r="I20" s="83">
        <f>SUMIF(F124:F128,A20,I124:I128)</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8" t="s">
        <v>23</v>
      </c>
      <c r="C28" s="169"/>
      <c r="D28" s="169"/>
      <c r="E28" s="170"/>
      <c r="F28" s="171"/>
      <c r="G28" s="172">
        <f>ZakladDPHSniVypocet+ZakladDPHZaklVypocet</f>
        <v>0</v>
      </c>
      <c r="H28" s="172"/>
      <c r="I28" s="172"/>
      <c r="J28" s="173" t="str">
        <f t="shared" si="0"/>
        <v>CZK</v>
      </c>
    </row>
    <row r="29" spans="1:10" ht="27.75" customHeight="1" thickBot="1">
      <c r="A29" s="2">
        <f>(A27-INT(A27))*100</f>
        <v>0</v>
      </c>
      <c r="B29" s="168" t="s">
        <v>35</v>
      </c>
      <c r="C29" s="174"/>
      <c r="D29" s="174"/>
      <c r="E29" s="174"/>
      <c r="F29" s="175"/>
      <c r="G29" s="176">
        <f>A27</f>
        <v>0</v>
      </c>
      <c r="H29" s="176"/>
      <c r="I29" s="176"/>
      <c r="J29" s="177" t="s">
        <v>61</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hidden="1" customHeight="1">
      <c r="B37" s="140" t="s">
        <v>16</v>
      </c>
      <c r="C37" s="141"/>
      <c r="D37" s="141"/>
      <c r="E37" s="141"/>
      <c r="F37" s="142"/>
      <c r="G37" s="142"/>
      <c r="H37" s="142"/>
      <c r="I37" s="142"/>
      <c r="J37" s="143"/>
    </row>
    <row r="38" spans="1:52" ht="25.5" hidden="1" customHeight="1">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52" ht="25.5" hidden="1" customHeight="1">
      <c r="A39" s="139">
        <v>1</v>
      </c>
      <c r="B39" s="149" t="s">
        <v>58</v>
      </c>
      <c r="C39" s="150"/>
      <c r="D39" s="150"/>
      <c r="E39" s="150"/>
      <c r="F39" s="151">
        <f>'IO 103.2 01 Pol'!AE112</f>
        <v>0</v>
      </c>
      <c r="G39" s="152">
        <f>'IO 103.2 01 Pol'!AF112</f>
        <v>0</v>
      </c>
      <c r="H39" s="153">
        <f>(F39*SazbaDPH1/100)+(G39*SazbaDPH2/100)</f>
        <v>0</v>
      </c>
      <c r="I39" s="153">
        <f>F39+G39+H39</f>
        <v>0</v>
      </c>
      <c r="J39" s="154" t="str">
        <f>IF(CenaCelkemVypocet=0,"",I39/CenaCelkemVypocet*100)</f>
        <v/>
      </c>
    </row>
    <row r="40" spans="1:52" ht="25.5" hidden="1" customHeight="1">
      <c r="A40" s="139">
        <v>2</v>
      </c>
      <c r="B40" s="155"/>
      <c r="C40" s="156" t="s">
        <v>59</v>
      </c>
      <c r="D40" s="156"/>
      <c r="E40" s="156"/>
      <c r="F40" s="157"/>
      <c r="G40" s="158"/>
      <c r="H40" s="158">
        <f>(F40*SazbaDPH1/100)+(G40*SazbaDPH2/100)</f>
        <v>0</v>
      </c>
      <c r="I40" s="158"/>
      <c r="J40" s="159"/>
    </row>
    <row r="41" spans="1:52" ht="25.5" hidden="1" customHeight="1">
      <c r="A41" s="139">
        <v>2</v>
      </c>
      <c r="B41" s="155" t="s">
        <v>45</v>
      </c>
      <c r="C41" s="156" t="s">
        <v>46</v>
      </c>
      <c r="D41" s="156"/>
      <c r="E41" s="156"/>
      <c r="F41" s="157">
        <f>'IO 103.2 01 Pol'!AE112</f>
        <v>0</v>
      </c>
      <c r="G41" s="158">
        <f>'IO 103.2 01 Pol'!AF112</f>
        <v>0</v>
      </c>
      <c r="H41" s="158">
        <f>(F41*SazbaDPH1/100)+(G41*SazbaDPH2/100)</f>
        <v>0</v>
      </c>
      <c r="I41" s="158">
        <f>F41+G41+H41</f>
        <v>0</v>
      </c>
      <c r="J41" s="159" t="str">
        <f>IF(CenaCelkemVypocet=0,"",I41/CenaCelkemVypocet*100)</f>
        <v/>
      </c>
    </row>
    <row r="42" spans="1:52" ht="25.5" hidden="1" customHeight="1">
      <c r="A42" s="139">
        <v>3</v>
      </c>
      <c r="B42" s="160" t="s">
        <v>43</v>
      </c>
      <c r="C42" s="150" t="s">
        <v>44</v>
      </c>
      <c r="D42" s="150"/>
      <c r="E42" s="150"/>
      <c r="F42" s="161">
        <f>'IO 103.2 01 Pol'!AE112</f>
        <v>0</v>
      </c>
      <c r="G42" s="153">
        <f>'IO 103.2 01 Pol'!AF112</f>
        <v>0</v>
      </c>
      <c r="H42" s="153">
        <f>(F42*SazbaDPH1/100)+(G42*SazbaDPH2/100)</f>
        <v>0</v>
      </c>
      <c r="I42" s="153">
        <f>F42+G42+H42</f>
        <v>0</v>
      </c>
      <c r="J42" s="154" t="str">
        <f>IF(CenaCelkemVypocet=0,"",I42/CenaCelkemVypocet*100)</f>
        <v/>
      </c>
    </row>
    <row r="43" spans="1:52" ht="25.5" hidden="1" customHeight="1">
      <c r="A43" s="139"/>
      <c r="B43" s="162" t="s">
        <v>60</v>
      </c>
      <c r="C43" s="163"/>
      <c r="D43" s="163"/>
      <c r="E43" s="164"/>
      <c r="F43" s="165">
        <f>SUMIF(A39:A42,"=1",F39:F42)</f>
        <v>0</v>
      </c>
      <c r="G43" s="166">
        <f>SUMIF(A39:A42,"=1",G39:G42)</f>
        <v>0</v>
      </c>
      <c r="H43" s="166">
        <f>SUMIF(A39:A42,"=1",H39:H42)</f>
        <v>0</v>
      </c>
      <c r="I43" s="166">
        <f>SUMIF(A39:A42,"=1",I39:I42)</f>
        <v>0</v>
      </c>
      <c r="J43" s="167">
        <f>SUMIF(A39:A42,"=1",J39:J42)</f>
        <v>0</v>
      </c>
    </row>
    <row r="45" spans="1:52">
      <c r="A45" t="s">
        <v>62</v>
      </c>
      <c r="B45" t="s">
        <v>63</v>
      </c>
    </row>
    <row r="46" spans="1:52" ht="39.6">
      <c r="B46" s="179" t="s">
        <v>64</v>
      </c>
      <c r="C46" s="179"/>
      <c r="D46" s="179"/>
      <c r="E46" s="179"/>
      <c r="F46" s="179"/>
      <c r="G46" s="179"/>
      <c r="H46" s="179"/>
      <c r="I46" s="179"/>
      <c r="J46" s="179"/>
      <c r="AZ46" s="178" t="str">
        <f>B46</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7" spans="1:52">
      <c r="A47" t="s">
        <v>65</v>
      </c>
      <c r="B47" t="s">
        <v>66</v>
      </c>
    </row>
    <row r="48" spans="1:52">
      <c r="B48" s="179" t="s">
        <v>67</v>
      </c>
      <c r="C48" s="179"/>
      <c r="D48" s="179"/>
      <c r="E48" s="179"/>
      <c r="F48" s="179"/>
      <c r="G48" s="179"/>
      <c r="H48" s="179"/>
      <c r="I48" s="179"/>
      <c r="J48" s="179"/>
      <c r="AZ48" s="178" t="str">
        <f>B48</f>
        <v>1. PODMÍNKY PRO ZPRACOVÁNÍ NABÍDKOVÉ CENY</v>
      </c>
    </row>
    <row r="50" spans="2:52">
      <c r="B50" s="179" t="s">
        <v>68</v>
      </c>
      <c r="C50" s="179"/>
      <c r="D50" s="179"/>
      <c r="E50" s="179"/>
      <c r="F50" s="179"/>
      <c r="G50" s="179"/>
      <c r="H50" s="179"/>
      <c r="I50" s="179"/>
      <c r="J50" s="179"/>
      <c r="AZ50" s="178" t="str">
        <f>B50</f>
        <v xml:space="preserve">        Preambule</v>
      </c>
    </row>
    <row r="52" spans="2:52" ht="52.8">
      <c r="B52" s="179" t="s">
        <v>69</v>
      </c>
      <c r="C52" s="179"/>
      <c r="D52" s="179"/>
      <c r="E52" s="179"/>
      <c r="F52" s="179"/>
      <c r="G52" s="179"/>
      <c r="H52" s="179"/>
      <c r="I52" s="179"/>
      <c r="J52" s="179"/>
      <c r="AZ52" s="17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9" t="s">
        <v>70</v>
      </c>
      <c r="C53" s="179"/>
      <c r="D53" s="179"/>
      <c r="E53" s="179"/>
      <c r="F53" s="179"/>
      <c r="G53" s="179"/>
      <c r="H53" s="179"/>
      <c r="I53" s="179"/>
      <c r="J53" s="179"/>
      <c r="AZ53" s="17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9" t="s">
        <v>71</v>
      </c>
      <c r="C55" s="179"/>
      <c r="D55" s="179"/>
      <c r="E55" s="179"/>
      <c r="F55" s="179"/>
      <c r="G55" s="179"/>
      <c r="H55" s="179"/>
      <c r="I55" s="179"/>
      <c r="J55" s="179"/>
      <c r="AZ55" s="178" t="str">
        <f>B55</f>
        <v xml:space="preserve">        Vymezení některých pojmů</v>
      </c>
    </row>
    <row r="58" spans="2:52">
      <c r="B58" s="179" t="s">
        <v>72</v>
      </c>
      <c r="C58" s="179"/>
      <c r="D58" s="179"/>
      <c r="E58" s="179"/>
      <c r="F58" s="179"/>
      <c r="G58" s="179"/>
      <c r="H58" s="179"/>
      <c r="I58" s="179"/>
      <c r="J58" s="179"/>
      <c r="AZ58" s="178" t="str">
        <f>B58</f>
        <v>Pro účely zpracování nabídkové ceny se jsou použity některé pojmy, pod kterými se rozumí:</v>
      </c>
    </row>
    <row r="59" spans="2:52" ht="39.6">
      <c r="B59" s="179" t="s">
        <v>73</v>
      </c>
      <c r="C59" s="179"/>
      <c r="D59" s="179"/>
      <c r="E59" s="179"/>
      <c r="F59" s="179"/>
      <c r="G59" s="179"/>
      <c r="H59" s="179"/>
      <c r="I59" s="179"/>
      <c r="J59" s="179"/>
      <c r="AZ59" s="178"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9" t="s">
        <v>74</v>
      </c>
      <c r="C60" s="179"/>
      <c r="D60" s="179"/>
      <c r="E60" s="179"/>
      <c r="F60" s="179"/>
      <c r="G60" s="179"/>
      <c r="H60" s="179"/>
      <c r="I60" s="179"/>
      <c r="J60" s="179"/>
      <c r="AZ60" s="178"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9" t="s">
        <v>75</v>
      </c>
      <c r="C61" s="179"/>
      <c r="D61" s="179"/>
      <c r="E61" s="179"/>
      <c r="F61" s="179"/>
      <c r="G61" s="179"/>
      <c r="H61" s="179"/>
      <c r="I61" s="179"/>
      <c r="J61" s="179"/>
      <c r="AZ61" s="178"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9" t="s">
        <v>76</v>
      </c>
      <c r="C62" s="179"/>
      <c r="D62" s="179"/>
      <c r="E62" s="179"/>
      <c r="F62" s="179"/>
      <c r="G62" s="179"/>
      <c r="H62" s="179"/>
      <c r="I62" s="179"/>
      <c r="J62" s="179"/>
      <c r="AZ62" s="178"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9" t="s">
        <v>77</v>
      </c>
      <c r="C63" s="179"/>
      <c r="D63" s="179"/>
      <c r="E63" s="179"/>
      <c r="F63" s="179"/>
      <c r="G63" s="179"/>
      <c r="H63" s="179"/>
      <c r="I63" s="179"/>
      <c r="J63" s="179"/>
      <c r="AZ63" s="178"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9" t="s">
        <v>78</v>
      </c>
      <c r="C65" s="179"/>
      <c r="D65" s="179"/>
      <c r="E65" s="179"/>
      <c r="F65" s="179"/>
      <c r="G65" s="179"/>
      <c r="H65" s="179"/>
      <c r="I65" s="179"/>
      <c r="J65" s="179"/>
      <c r="AZ65" s="178" t="str">
        <f>B65</f>
        <v xml:space="preserve">        Cenová soustava</v>
      </c>
    </row>
    <row r="67" spans="2:52">
      <c r="B67" s="179" t="s">
        <v>79</v>
      </c>
      <c r="C67" s="179"/>
      <c r="D67" s="179"/>
      <c r="E67" s="179"/>
      <c r="F67" s="179"/>
      <c r="G67" s="179"/>
      <c r="H67" s="179"/>
      <c r="I67" s="179"/>
      <c r="J67" s="179"/>
      <c r="AZ67" s="178" t="str">
        <f>B67</f>
        <v xml:space="preserve">        Použitá cenová soustava</v>
      </c>
    </row>
    <row r="68" spans="2:52" ht="39.6">
      <c r="B68" s="179" t="s">
        <v>80</v>
      </c>
      <c r="C68" s="179"/>
      <c r="D68" s="179"/>
      <c r="E68" s="179"/>
      <c r="F68" s="179"/>
      <c r="G68" s="179"/>
      <c r="H68" s="179"/>
      <c r="I68" s="179"/>
      <c r="J68" s="179"/>
      <c r="AZ68" s="178"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9" t="s">
        <v>81</v>
      </c>
      <c r="C70" s="179"/>
      <c r="D70" s="179"/>
      <c r="E70" s="179"/>
      <c r="F70" s="179"/>
      <c r="G70" s="179"/>
      <c r="H70" s="179"/>
      <c r="I70" s="179"/>
      <c r="J70" s="179"/>
      <c r="AZ70" s="178" t="str">
        <f>B70</f>
        <v xml:space="preserve">        Technické podmínky</v>
      </c>
    </row>
    <row r="71" spans="2:52" ht="39.6">
      <c r="B71" s="179" t="s">
        <v>82</v>
      </c>
      <c r="C71" s="179"/>
      <c r="D71" s="179"/>
      <c r="E71" s="179"/>
      <c r="F71" s="179"/>
      <c r="G71" s="179"/>
      <c r="H71" s="179"/>
      <c r="I71" s="179"/>
      <c r="J71" s="179"/>
      <c r="AZ71" s="17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9" t="s">
        <v>83</v>
      </c>
      <c r="C73" s="179"/>
      <c r="D73" s="179"/>
      <c r="E73" s="179"/>
      <c r="F73" s="179"/>
      <c r="G73" s="179"/>
      <c r="H73" s="179"/>
      <c r="I73" s="179"/>
      <c r="J73" s="179"/>
      <c r="AZ73" s="178" t="str">
        <f>B73</f>
        <v>Individuální položky</v>
      </c>
    </row>
    <row r="74" spans="2:52" ht="39.6">
      <c r="B74" s="179" t="s">
        <v>84</v>
      </c>
      <c r="C74" s="179"/>
      <c r="D74" s="179"/>
      <c r="E74" s="179"/>
      <c r="F74" s="179"/>
      <c r="G74" s="179"/>
      <c r="H74" s="179"/>
      <c r="I74" s="179"/>
      <c r="J74" s="179"/>
      <c r="AZ74" s="178"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9" t="s">
        <v>85</v>
      </c>
      <c r="C76" s="179"/>
      <c r="D76" s="179"/>
      <c r="E76" s="179"/>
      <c r="F76" s="179"/>
      <c r="G76" s="179"/>
      <c r="H76" s="179"/>
      <c r="I76" s="179"/>
      <c r="J76" s="179"/>
      <c r="AZ76" s="178" t="str">
        <f>B76</f>
        <v xml:space="preserve">        Závaznost a změna soupisu</v>
      </c>
    </row>
    <row r="78" spans="2:52">
      <c r="B78" s="179" t="s">
        <v>86</v>
      </c>
      <c r="C78" s="179"/>
      <c r="D78" s="179"/>
      <c r="E78" s="179"/>
      <c r="F78" s="179"/>
      <c r="G78" s="179"/>
      <c r="H78" s="179"/>
      <c r="I78" s="179"/>
      <c r="J78" s="179"/>
      <c r="AZ78" s="178" t="str">
        <f>B78</f>
        <v xml:space="preserve">        Závaznost soupisu</v>
      </c>
    </row>
    <row r="79" spans="2:52" ht="39.6">
      <c r="B79" s="179" t="s">
        <v>87</v>
      </c>
      <c r="C79" s="179"/>
      <c r="D79" s="179"/>
      <c r="E79" s="179"/>
      <c r="F79" s="179"/>
      <c r="G79" s="179"/>
      <c r="H79" s="179"/>
      <c r="I79" s="179"/>
      <c r="J79" s="179"/>
      <c r="AZ79" s="17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9" t="s">
        <v>88</v>
      </c>
      <c r="C81" s="179"/>
      <c r="D81" s="179"/>
      <c r="E81" s="179"/>
      <c r="F81" s="179"/>
      <c r="G81" s="179"/>
      <c r="H81" s="179"/>
      <c r="I81" s="179"/>
      <c r="J81" s="179"/>
      <c r="AZ81" s="178" t="str">
        <f>B81</f>
        <v xml:space="preserve">        Zvláštní podmínky pro stanovení nabídkové ceny</v>
      </c>
    </row>
    <row r="83" spans="2:52">
      <c r="B83" s="179" t="s">
        <v>89</v>
      </c>
      <c r="C83" s="179"/>
      <c r="D83" s="179"/>
      <c r="E83" s="179"/>
      <c r="F83" s="179"/>
      <c r="G83" s="179"/>
      <c r="H83" s="179"/>
      <c r="I83" s="179"/>
      <c r="J83" s="179"/>
      <c r="AZ83" s="178" t="str">
        <f>B83</f>
        <v xml:space="preserve">        Přeprava vybouraných hmot, suti a vytěžené zeminy</v>
      </c>
    </row>
    <row r="84" spans="2:52" ht="79.2">
      <c r="B84" s="179" t="s">
        <v>90</v>
      </c>
      <c r="C84" s="179"/>
      <c r="D84" s="179"/>
      <c r="E84" s="179"/>
      <c r="F84" s="179"/>
      <c r="G84" s="179"/>
      <c r="H84" s="179"/>
      <c r="I84" s="179"/>
      <c r="J84" s="179"/>
      <c r="AZ84" s="17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9" t="s">
        <v>91</v>
      </c>
      <c r="C86" s="179"/>
      <c r="D86" s="179"/>
      <c r="E86" s="179"/>
      <c r="F86" s="179"/>
      <c r="G86" s="179"/>
      <c r="H86" s="179"/>
      <c r="I86" s="179"/>
      <c r="J86" s="179"/>
      <c r="AZ86" s="178" t="str">
        <f>B86</f>
        <v xml:space="preserve">        Vnitrostaveništní přesun stavebního materiálu</v>
      </c>
    </row>
    <row r="87" spans="2:52" ht="52.8">
      <c r="B87" s="179" t="s">
        <v>92</v>
      </c>
      <c r="C87" s="179"/>
      <c r="D87" s="179"/>
      <c r="E87" s="179"/>
      <c r="F87" s="179"/>
      <c r="G87" s="179"/>
      <c r="H87" s="179"/>
      <c r="I87" s="179"/>
      <c r="J87" s="179"/>
      <c r="AZ87" s="17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9" t="s">
        <v>93</v>
      </c>
      <c r="C88" s="179"/>
      <c r="D88" s="179"/>
      <c r="E88" s="179"/>
      <c r="F88" s="179"/>
      <c r="G88" s="179"/>
      <c r="H88" s="179"/>
      <c r="I88" s="179"/>
      <c r="J88" s="179"/>
      <c r="AZ88" s="17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9" t="s">
        <v>94</v>
      </c>
      <c r="C90" s="179"/>
      <c r="D90" s="179"/>
      <c r="E90" s="179"/>
      <c r="F90" s="179"/>
      <c r="G90" s="179"/>
      <c r="H90" s="179"/>
      <c r="I90" s="179"/>
      <c r="J90" s="179"/>
      <c r="AZ90" s="178" t="str">
        <f>B90</f>
        <v xml:space="preserve">        Příplatky za ztížené podmínky prací</v>
      </c>
    </row>
    <row r="91" spans="2:52" ht="26.4">
      <c r="B91" s="179" t="s">
        <v>95</v>
      </c>
      <c r="C91" s="179"/>
      <c r="D91" s="179"/>
      <c r="E91" s="179"/>
      <c r="F91" s="179"/>
      <c r="G91" s="179"/>
      <c r="H91" s="179"/>
      <c r="I91" s="179"/>
      <c r="J91" s="179"/>
      <c r="AZ91" s="178" t="str">
        <f>B91</f>
        <v>Pokud soupis položku příplatku za ztížené podmínky obsahuje, je dodavatel povinen ji ocenit bez ohledu na to, že tento příplatek dodavatel standardně neuplatňuje.</v>
      </c>
    </row>
    <row r="93" spans="2:52">
      <c r="B93" s="179" t="s">
        <v>96</v>
      </c>
      <c r="C93" s="179"/>
      <c r="D93" s="179"/>
      <c r="E93" s="179"/>
      <c r="F93" s="179"/>
      <c r="G93" s="179"/>
      <c r="H93" s="179"/>
      <c r="I93" s="179"/>
      <c r="J93" s="179"/>
      <c r="AZ93" s="178" t="str">
        <f>B93</f>
        <v xml:space="preserve">        Vedlejší a ostatní náklady</v>
      </c>
    </row>
    <row r="94" spans="2:52" ht="26.4">
      <c r="B94" s="179" t="s">
        <v>97</v>
      </c>
      <c r="C94" s="179"/>
      <c r="D94" s="179"/>
      <c r="E94" s="179"/>
      <c r="F94" s="179"/>
      <c r="G94" s="179"/>
      <c r="H94" s="179"/>
      <c r="I94" s="179"/>
      <c r="J94" s="179"/>
      <c r="AZ94" s="178" t="str">
        <f>B94</f>
        <v>Tyto náklady jsou popsány v samostatném soupisu stavebních prací, dodávek a služeb s tím, že dodavatel je povinen v rámci těchto nákladů ocenit všechny definované náklady souhrnně pro celou stavbu.</v>
      </c>
    </row>
    <row r="98" spans="2:52">
      <c r="B98" s="179" t="s">
        <v>98</v>
      </c>
      <c r="C98" s="179"/>
      <c r="D98" s="179"/>
      <c r="E98" s="179"/>
      <c r="F98" s="179"/>
      <c r="G98" s="179"/>
      <c r="H98" s="179"/>
      <c r="I98" s="179"/>
      <c r="J98" s="179"/>
      <c r="AZ98" s="178" t="str">
        <f>B98</f>
        <v>2. SPECIFICKÉ PODMÍNKY PRO ZPRACOVÁNÍ NABÍDKOVÉ CENY</v>
      </c>
    </row>
    <row r="100" spans="2:52">
      <c r="B100" s="179" t="s">
        <v>99</v>
      </c>
      <c r="C100" s="179"/>
      <c r="D100" s="179"/>
      <c r="E100" s="179"/>
      <c r="F100" s="179"/>
      <c r="G100" s="179"/>
      <c r="H100" s="179"/>
      <c r="I100" s="179"/>
      <c r="J100" s="179"/>
      <c r="AZ100" s="178" t="str">
        <f>B100</f>
        <v>Zde doplní zpracovatel soupisu  případná specifika týkající se konkrétní zakázky.</v>
      </c>
    </row>
    <row r="103" spans="2:52">
      <c r="B103" s="179" t="s">
        <v>100</v>
      </c>
      <c r="C103" s="179"/>
      <c r="D103" s="179"/>
      <c r="E103" s="179"/>
      <c r="F103" s="179"/>
      <c r="G103" s="179"/>
      <c r="H103" s="179"/>
      <c r="I103" s="179"/>
      <c r="J103" s="179"/>
      <c r="AZ103" s="178" t="str">
        <f>B103</f>
        <v>3. ELEKTRONICKÁ PODOBA SOUPISU</v>
      </c>
    </row>
    <row r="105" spans="2:52">
      <c r="B105" s="179" t="s">
        <v>101</v>
      </c>
      <c r="C105" s="179"/>
      <c r="D105" s="179"/>
      <c r="E105" s="179"/>
      <c r="F105" s="179"/>
      <c r="G105" s="179"/>
      <c r="H105" s="179"/>
      <c r="I105" s="179"/>
      <c r="J105" s="179"/>
      <c r="AZ105" s="178" t="str">
        <f>B105</f>
        <v xml:space="preserve">        Elektronická podoba soupisu</v>
      </c>
    </row>
    <row r="106" spans="2:52" ht="26.4">
      <c r="B106" s="179" t="s">
        <v>102</v>
      </c>
      <c r="C106" s="179"/>
      <c r="D106" s="179"/>
      <c r="E106" s="179"/>
      <c r="F106" s="179"/>
      <c r="G106" s="179"/>
      <c r="H106" s="179"/>
      <c r="I106" s="179"/>
      <c r="J106" s="179"/>
      <c r="AZ106" s="178" t="str">
        <f>B106</f>
        <v>V souladu se zákonem jsou předložené soupisy zpracovány i v elektronické podobě.  Elektronickou podobou soupisu stavebních prací, dodávek a služeb je formát MS EXCEL.</v>
      </c>
    </row>
    <row r="107" spans="2:52">
      <c r="B107" s="179" t="s">
        <v>103</v>
      </c>
      <c r="C107" s="179"/>
      <c r="D107" s="179"/>
      <c r="E107" s="179"/>
      <c r="F107" s="179"/>
      <c r="G107" s="179"/>
      <c r="H107" s="179"/>
      <c r="I107" s="179"/>
      <c r="J107" s="179"/>
      <c r="AZ107" s="178" t="str">
        <f>B107</f>
        <v>Popis formátu soupisu odpovídá svou strukturou vzorovému soupisu volně dostupnému na internetové adrese:</v>
      </c>
    </row>
    <row r="109" spans="2:52">
      <c r="B109" s="179" t="s">
        <v>104</v>
      </c>
      <c r="C109" s="179"/>
      <c r="D109" s="179"/>
      <c r="E109" s="179"/>
      <c r="F109" s="179"/>
      <c r="G109" s="179"/>
      <c r="H109" s="179"/>
      <c r="I109" s="179"/>
      <c r="J109" s="179"/>
      <c r="AZ109" s="178" t="str">
        <f>B109</f>
        <v>www.stavebnionline.cz/soupis</v>
      </c>
    </row>
    <row r="111" spans="2:52">
      <c r="B111" s="179" t="s">
        <v>105</v>
      </c>
      <c r="C111" s="179"/>
      <c r="D111" s="179"/>
      <c r="E111" s="179"/>
      <c r="F111" s="179"/>
      <c r="G111" s="179"/>
      <c r="H111" s="179"/>
      <c r="I111" s="179"/>
      <c r="J111" s="179"/>
      <c r="AZ111" s="178" t="str">
        <f>B111</f>
        <v xml:space="preserve">        Zpracování elektronické podoby soupisu</v>
      </c>
    </row>
    <row r="112" spans="2:52" ht="52.8">
      <c r="B112" s="179" t="s">
        <v>106</v>
      </c>
      <c r="C112" s="179"/>
      <c r="D112" s="179"/>
      <c r="E112" s="179"/>
      <c r="F112" s="179"/>
      <c r="G112" s="179"/>
      <c r="H112" s="179"/>
      <c r="I112" s="179"/>
      <c r="J112" s="179"/>
      <c r="AZ112" s="17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9" t="s">
        <v>107</v>
      </c>
      <c r="C114" s="179"/>
      <c r="D114" s="179"/>
      <c r="E114" s="179"/>
      <c r="F114" s="179"/>
      <c r="G114" s="179"/>
      <c r="H114" s="179"/>
      <c r="I114" s="179"/>
      <c r="J114" s="179"/>
      <c r="AZ114" s="178" t="str">
        <f>B114</f>
        <v xml:space="preserve">        Jiný formát soupisu</v>
      </c>
    </row>
    <row r="115" spans="1:52" ht="39.6">
      <c r="B115" s="179" t="s">
        <v>108</v>
      </c>
      <c r="C115" s="179"/>
      <c r="D115" s="179"/>
      <c r="E115" s="179"/>
      <c r="F115" s="179"/>
      <c r="G115" s="179"/>
      <c r="H115" s="179"/>
      <c r="I115" s="179"/>
      <c r="J115" s="179"/>
      <c r="AZ115" s="17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9" t="s">
        <v>109</v>
      </c>
      <c r="C117" s="179"/>
      <c r="D117" s="179"/>
      <c r="E117" s="179"/>
      <c r="F117" s="179"/>
      <c r="G117" s="179"/>
      <c r="H117" s="179"/>
      <c r="I117" s="179"/>
      <c r="J117" s="179"/>
      <c r="AZ117" s="178" t="str">
        <f>B117</f>
        <v xml:space="preserve">        Závěrečné ustanovení</v>
      </c>
    </row>
    <row r="118" spans="1:52">
      <c r="B118" s="179" t="s">
        <v>110</v>
      </c>
      <c r="C118" s="179"/>
      <c r="D118" s="179"/>
      <c r="E118" s="179"/>
      <c r="F118" s="179"/>
      <c r="G118" s="179"/>
      <c r="H118" s="179"/>
      <c r="I118" s="179"/>
      <c r="J118" s="179"/>
      <c r="AZ118" s="178" t="str">
        <f>B118</f>
        <v>Ostatní podmínky vztahující se ke zpracování nabídkové ceny jsou uvedeny v zadávací dokumentaci.</v>
      </c>
    </row>
    <row r="121" spans="1:52" ht="15.6">
      <c r="B121" s="180" t="s">
        <v>111</v>
      </c>
    </row>
    <row r="123" spans="1:52" ht="25.5" customHeight="1">
      <c r="A123" s="182"/>
      <c r="B123" s="185" t="s">
        <v>17</v>
      </c>
      <c r="C123" s="185" t="s">
        <v>5</v>
      </c>
      <c r="D123" s="186"/>
      <c r="E123" s="186"/>
      <c r="F123" s="187" t="s">
        <v>112</v>
      </c>
      <c r="G123" s="187"/>
      <c r="H123" s="187"/>
      <c r="I123" s="187" t="s">
        <v>29</v>
      </c>
      <c r="J123" s="187" t="s">
        <v>0</v>
      </c>
    </row>
    <row r="124" spans="1:52" ht="36.75" customHeight="1">
      <c r="A124" s="183"/>
      <c r="B124" s="188" t="s">
        <v>113</v>
      </c>
      <c r="C124" s="189" t="s">
        <v>114</v>
      </c>
      <c r="D124" s="190"/>
      <c r="E124" s="190"/>
      <c r="F124" s="196" t="s">
        <v>24</v>
      </c>
      <c r="G124" s="197"/>
      <c r="H124" s="197"/>
      <c r="I124" s="197">
        <f>'IO 103.2 01 Pol'!G8</f>
        <v>0</v>
      </c>
      <c r="J124" s="194" t="str">
        <f>IF(I129=0,"",I124/I129*100)</f>
        <v/>
      </c>
    </row>
    <row r="125" spans="1:52" ht="36.75" customHeight="1">
      <c r="A125" s="183"/>
      <c r="B125" s="188" t="s">
        <v>115</v>
      </c>
      <c r="C125" s="189" t="s">
        <v>116</v>
      </c>
      <c r="D125" s="190"/>
      <c r="E125" s="190"/>
      <c r="F125" s="196" t="s">
        <v>24</v>
      </c>
      <c r="G125" s="197"/>
      <c r="H125" s="197"/>
      <c r="I125" s="197">
        <f>'IO 103.2 01 Pol'!G67</f>
        <v>0</v>
      </c>
      <c r="J125" s="194" t="str">
        <f>IF(I129=0,"",I125/I129*100)</f>
        <v/>
      </c>
    </row>
    <row r="126" spans="1:52" ht="36.75" customHeight="1">
      <c r="A126" s="183"/>
      <c r="B126" s="188" t="s">
        <v>117</v>
      </c>
      <c r="C126" s="189" t="s">
        <v>118</v>
      </c>
      <c r="D126" s="190"/>
      <c r="E126" s="190"/>
      <c r="F126" s="196" t="s">
        <v>24</v>
      </c>
      <c r="G126" s="197"/>
      <c r="H126" s="197"/>
      <c r="I126" s="197">
        <f>'IO 103.2 01 Pol'!G80</f>
        <v>0</v>
      </c>
      <c r="J126" s="194" t="str">
        <f>IF(I129=0,"",I126/I129*100)</f>
        <v/>
      </c>
    </row>
    <row r="127" spans="1:52" ht="36.75" customHeight="1">
      <c r="A127" s="183"/>
      <c r="B127" s="188" t="s">
        <v>119</v>
      </c>
      <c r="C127" s="189" t="s">
        <v>120</v>
      </c>
      <c r="D127" s="190"/>
      <c r="E127" s="190"/>
      <c r="F127" s="196" t="s">
        <v>24</v>
      </c>
      <c r="G127" s="197"/>
      <c r="H127" s="197"/>
      <c r="I127" s="197">
        <f>'IO 103.2 01 Pol'!G85</f>
        <v>0</v>
      </c>
      <c r="J127" s="194" t="str">
        <f>IF(I129=0,"",I127/I129*100)</f>
        <v/>
      </c>
    </row>
    <row r="128" spans="1:52" ht="36.75" customHeight="1">
      <c r="A128" s="183"/>
      <c r="B128" s="188" t="s">
        <v>121</v>
      </c>
      <c r="C128" s="189" t="s">
        <v>122</v>
      </c>
      <c r="D128" s="190"/>
      <c r="E128" s="190"/>
      <c r="F128" s="196" t="s">
        <v>24</v>
      </c>
      <c r="G128" s="197"/>
      <c r="H128" s="197"/>
      <c r="I128" s="197">
        <f>'IO 103.2 01 Pol'!G105</f>
        <v>0</v>
      </c>
      <c r="J128" s="194" t="str">
        <f>IF(I129=0,"",I128/I129*100)</f>
        <v/>
      </c>
    </row>
    <row r="129" spans="1:10" ht="25.5" customHeight="1">
      <c r="A129" s="184"/>
      <c r="B129" s="191" t="s">
        <v>1</v>
      </c>
      <c r="C129" s="192"/>
      <c r="D129" s="193"/>
      <c r="E129" s="193"/>
      <c r="F129" s="198"/>
      <c r="G129" s="199"/>
      <c r="H129" s="199"/>
      <c r="I129" s="199">
        <f>SUM(I124:I128)</f>
        <v>0</v>
      </c>
      <c r="J129" s="195">
        <f>SUM(J124:J128)</f>
        <v>0</v>
      </c>
    </row>
    <row r="130" spans="1:10">
      <c r="F130" s="137"/>
      <c r="G130" s="137"/>
      <c r="H130" s="137"/>
      <c r="I130" s="137"/>
      <c r="J130" s="138"/>
    </row>
    <row r="131" spans="1:10">
      <c r="F131" s="137"/>
      <c r="G131" s="137"/>
      <c r="H131" s="137"/>
      <c r="I131" s="137"/>
      <c r="J131" s="138"/>
    </row>
    <row r="132" spans="1:10">
      <c r="F132" s="137"/>
      <c r="G132" s="137"/>
      <c r="H132" s="137"/>
      <c r="I132" s="137"/>
      <c r="J132" s="138"/>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C124:E124"/>
    <mergeCell ref="C125:E125"/>
    <mergeCell ref="C126:E126"/>
    <mergeCell ref="C127:E127"/>
    <mergeCell ref="C128:E128"/>
    <mergeCell ref="B112:J112"/>
    <mergeCell ref="B114:J114"/>
    <mergeCell ref="B115:J115"/>
    <mergeCell ref="B117:J117"/>
    <mergeCell ref="B118:J118"/>
    <mergeCell ref="B105:J105"/>
    <mergeCell ref="B106:J106"/>
    <mergeCell ref="B107:J107"/>
    <mergeCell ref="B109:J109"/>
    <mergeCell ref="B111:J111"/>
    <mergeCell ref="B93:J93"/>
    <mergeCell ref="B94:J94"/>
    <mergeCell ref="B98:J98"/>
    <mergeCell ref="B100:J100"/>
    <mergeCell ref="B103:J103"/>
    <mergeCell ref="B86:J86"/>
    <mergeCell ref="B87:J87"/>
    <mergeCell ref="B88:J88"/>
    <mergeCell ref="B90:J90"/>
    <mergeCell ref="B91:J91"/>
    <mergeCell ref="B78:J78"/>
    <mergeCell ref="B79:J79"/>
    <mergeCell ref="B81:J81"/>
    <mergeCell ref="B83:J83"/>
    <mergeCell ref="B84:J84"/>
    <mergeCell ref="B70:J70"/>
    <mergeCell ref="B71:J71"/>
    <mergeCell ref="B73:J73"/>
    <mergeCell ref="B74:J74"/>
    <mergeCell ref="B76:J76"/>
    <mergeCell ref="B62:J62"/>
    <mergeCell ref="B63:J63"/>
    <mergeCell ref="B65:J65"/>
    <mergeCell ref="B67:J67"/>
    <mergeCell ref="B68:J68"/>
    <mergeCell ref="B55:J55"/>
    <mergeCell ref="B58:J58"/>
    <mergeCell ref="B59:J59"/>
    <mergeCell ref="B60:J60"/>
    <mergeCell ref="B61:J61"/>
    <mergeCell ref="B46:J46"/>
    <mergeCell ref="B48:J48"/>
    <mergeCell ref="B50:J50"/>
    <mergeCell ref="B52:J52"/>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81" customWidth="1"/>
    <col min="3" max="3" width="63.33203125" style="181"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201" t="s">
        <v>125</v>
      </c>
      <c r="B1" s="201"/>
      <c r="C1" s="201"/>
      <c r="D1" s="201"/>
      <c r="E1" s="201"/>
      <c r="F1" s="201"/>
      <c r="G1" s="201"/>
      <c r="AG1" t="s">
        <v>126</v>
      </c>
    </row>
    <row r="2" spans="1:60" ht="25.05" customHeight="1">
      <c r="A2" s="202" t="s">
        <v>7</v>
      </c>
      <c r="B2" s="49" t="s">
        <v>50</v>
      </c>
      <c r="C2" s="205" t="s">
        <v>51</v>
      </c>
      <c r="D2" s="203"/>
      <c r="E2" s="203"/>
      <c r="F2" s="203"/>
      <c r="G2" s="204"/>
      <c r="AG2" t="s">
        <v>127</v>
      </c>
    </row>
    <row r="3" spans="1:60" ht="25.05" customHeight="1">
      <c r="A3" s="202" t="s">
        <v>8</v>
      </c>
      <c r="B3" s="49" t="s">
        <v>45</v>
      </c>
      <c r="C3" s="205" t="s">
        <v>46</v>
      </c>
      <c r="D3" s="203"/>
      <c r="E3" s="203"/>
      <c r="F3" s="203"/>
      <c r="G3" s="204"/>
      <c r="AC3" s="181" t="s">
        <v>128</v>
      </c>
      <c r="AG3" t="s">
        <v>129</v>
      </c>
    </row>
    <row r="4" spans="1:60" ht="25.05" customHeight="1">
      <c r="A4" s="206" t="s">
        <v>9</v>
      </c>
      <c r="B4" s="207" t="s">
        <v>43</v>
      </c>
      <c r="C4" s="208" t="s">
        <v>44</v>
      </c>
      <c r="D4" s="209"/>
      <c r="E4" s="209"/>
      <c r="F4" s="209"/>
      <c r="G4" s="210"/>
      <c r="AG4" t="s">
        <v>130</v>
      </c>
    </row>
    <row r="5" spans="1:60">
      <c r="D5" s="10"/>
    </row>
    <row r="6" spans="1:60" ht="39.6">
      <c r="A6" s="212" t="s">
        <v>131</v>
      </c>
      <c r="B6" s="214" t="s">
        <v>132</v>
      </c>
      <c r="C6" s="214" t="s">
        <v>133</v>
      </c>
      <c r="D6" s="213" t="s">
        <v>134</v>
      </c>
      <c r="E6" s="212" t="s">
        <v>135</v>
      </c>
      <c r="F6" s="211" t="s">
        <v>136</v>
      </c>
      <c r="G6" s="212" t="s">
        <v>29</v>
      </c>
      <c r="H6" s="215" t="s">
        <v>30</v>
      </c>
      <c r="I6" s="215" t="s">
        <v>137</v>
      </c>
      <c r="J6" s="215" t="s">
        <v>31</v>
      </c>
      <c r="K6" s="215" t="s">
        <v>138</v>
      </c>
      <c r="L6" s="215" t="s">
        <v>139</v>
      </c>
      <c r="M6" s="215" t="s">
        <v>140</v>
      </c>
      <c r="N6" s="215" t="s">
        <v>141</v>
      </c>
      <c r="O6" s="215" t="s">
        <v>142</v>
      </c>
      <c r="P6" s="215" t="s">
        <v>143</v>
      </c>
      <c r="Q6" s="215" t="s">
        <v>144</v>
      </c>
      <c r="R6" s="215" t="s">
        <v>145</v>
      </c>
      <c r="S6" s="215" t="s">
        <v>146</v>
      </c>
      <c r="T6" s="215" t="s">
        <v>147</v>
      </c>
      <c r="U6" s="215" t="s">
        <v>148</v>
      </c>
      <c r="V6" s="215" t="s">
        <v>149</v>
      </c>
      <c r="W6" s="215" t="s">
        <v>150</v>
      </c>
      <c r="X6" s="215" t="s">
        <v>151</v>
      </c>
    </row>
    <row r="7" spans="1:60" hidden="1">
      <c r="A7" s="3"/>
      <c r="B7" s="4"/>
      <c r="C7" s="4"/>
      <c r="D7" s="6"/>
      <c r="E7" s="217"/>
      <c r="F7" s="218"/>
      <c r="G7" s="218"/>
      <c r="H7" s="218"/>
      <c r="I7" s="218"/>
      <c r="J7" s="218"/>
      <c r="K7" s="218"/>
      <c r="L7" s="218"/>
      <c r="M7" s="218"/>
      <c r="N7" s="218"/>
      <c r="O7" s="218"/>
      <c r="P7" s="218"/>
      <c r="Q7" s="218"/>
      <c r="R7" s="218"/>
      <c r="S7" s="218"/>
      <c r="T7" s="218"/>
      <c r="U7" s="218"/>
      <c r="V7" s="218"/>
      <c r="W7" s="218"/>
      <c r="X7" s="218"/>
    </row>
    <row r="8" spans="1:60">
      <c r="A8" s="235" t="s">
        <v>152</v>
      </c>
      <c r="B8" s="236" t="s">
        <v>113</v>
      </c>
      <c r="C8" s="259" t="s">
        <v>114</v>
      </c>
      <c r="D8" s="237"/>
      <c r="E8" s="238"/>
      <c r="F8" s="239"/>
      <c r="G8" s="239">
        <f>SUMIF(AG9:AG66,"&lt;&gt;NOR",G9:G66)</f>
        <v>0</v>
      </c>
      <c r="H8" s="239"/>
      <c r="I8" s="239">
        <f>SUM(I9:I66)</f>
        <v>0</v>
      </c>
      <c r="J8" s="239"/>
      <c r="K8" s="239">
        <f>SUM(K9:K66)</f>
        <v>0</v>
      </c>
      <c r="L8" s="239"/>
      <c r="M8" s="239">
        <f>SUM(M9:M66)</f>
        <v>0</v>
      </c>
      <c r="N8" s="239"/>
      <c r="O8" s="239">
        <f>SUM(O9:O66)</f>
        <v>118.46000000000001</v>
      </c>
      <c r="P8" s="239"/>
      <c r="Q8" s="239">
        <f>SUM(Q9:Q66)</f>
        <v>0</v>
      </c>
      <c r="R8" s="239"/>
      <c r="S8" s="239"/>
      <c r="T8" s="240"/>
      <c r="U8" s="234"/>
      <c r="V8" s="234">
        <f>SUM(V9:V66)</f>
        <v>272.10000000000002</v>
      </c>
      <c r="W8" s="234"/>
      <c r="X8" s="234"/>
      <c r="AG8" t="s">
        <v>153</v>
      </c>
    </row>
    <row r="9" spans="1:60" outlineLevel="1">
      <c r="A9" s="241">
        <v>1</v>
      </c>
      <c r="B9" s="242" t="s">
        <v>154</v>
      </c>
      <c r="C9" s="260" t="s">
        <v>155</v>
      </c>
      <c r="D9" s="243" t="s">
        <v>156</v>
      </c>
      <c r="E9" s="244">
        <v>131.52000000000001</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157</v>
      </c>
      <c r="S9" s="246" t="s">
        <v>158</v>
      </c>
      <c r="T9" s="247" t="s">
        <v>158</v>
      </c>
      <c r="U9" s="225">
        <v>0.16</v>
      </c>
      <c r="V9" s="225">
        <f>ROUND(E9*U9,2)</f>
        <v>21.04</v>
      </c>
      <c r="W9" s="225"/>
      <c r="X9" s="225" t="s">
        <v>159</v>
      </c>
      <c r="Y9" s="216"/>
      <c r="Z9" s="216"/>
      <c r="AA9" s="216"/>
      <c r="AB9" s="216"/>
      <c r="AC9" s="216"/>
      <c r="AD9" s="216"/>
      <c r="AE9" s="216"/>
      <c r="AF9" s="216"/>
      <c r="AG9" s="216" t="s">
        <v>160</v>
      </c>
      <c r="AH9" s="216"/>
      <c r="AI9" s="216"/>
      <c r="AJ9" s="216"/>
      <c r="AK9" s="216"/>
      <c r="AL9" s="216"/>
      <c r="AM9" s="216"/>
      <c r="AN9" s="216"/>
      <c r="AO9" s="216"/>
      <c r="AP9" s="216"/>
      <c r="AQ9" s="216"/>
      <c r="AR9" s="216"/>
      <c r="AS9" s="216"/>
      <c r="AT9" s="216"/>
      <c r="AU9" s="216"/>
      <c r="AV9" s="216"/>
      <c r="AW9" s="216"/>
      <c r="AX9" s="216"/>
      <c r="AY9" s="216"/>
      <c r="AZ9" s="216"/>
      <c r="BA9" s="216"/>
      <c r="BB9" s="216"/>
      <c r="BC9" s="216"/>
      <c r="BD9" s="216"/>
      <c r="BE9" s="216"/>
      <c r="BF9" s="216"/>
      <c r="BG9" s="216"/>
      <c r="BH9" s="216"/>
    </row>
    <row r="10" spans="1:60" ht="21" outlineLevel="1">
      <c r="A10" s="223"/>
      <c r="B10" s="224"/>
      <c r="C10" s="261" t="s">
        <v>161</v>
      </c>
      <c r="D10" s="249"/>
      <c r="E10" s="249"/>
      <c r="F10" s="249"/>
      <c r="G10" s="249"/>
      <c r="H10" s="225"/>
      <c r="I10" s="225"/>
      <c r="J10" s="225"/>
      <c r="K10" s="225"/>
      <c r="L10" s="225"/>
      <c r="M10" s="225"/>
      <c r="N10" s="225"/>
      <c r="O10" s="225"/>
      <c r="P10" s="225"/>
      <c r="Q10" s="225"/>
      <c r="R10" s="225"/>
      <c r="S10" s="225"/>
      <c r="T10" s="225"/>
      <c r="U10" s="225"/>
      <c r="V10" s="225"/>
      <c r="W10" s="225"/>
      <c r="X10" s="225"/>
      <c r="Y10" s="216"/>
      <c r="Z10" s="216"/>
      <c r="AA10" s="216"/>
      <c r="AB10" s="216"/>
      <c r="AC10" s="216"/>
      <c r="AD10" s="216"/>
      <c r="AE10" s="216"/>
      <c r="AF10" s="216"/>
      <c r="AG10" s="216" t="s">
        <v>162</v>
      </c>
      <c r="AH10" s="216"/>
      <c r="AI10" s="216"/>
      <c r="AJ10" s="216"/>
      <c r="AK10" s="216"/>
      <c r="AL10" s="216"/>
      <c r="AM10" s="216"/>
      <c r="AN10" s="216"/>
      <c r="AO10" s="216"/>
      <c r="AP10" s="216"/>
      <c r="AQ10" s="216"/>
      <c r="AR10" s="216"/>
      <c r="AS10" s="216"/>
      <c r="AT10" s="216"/>
      <c r="AU10" s="216"/>
      <c r="AV10" s="216"/>
      <c r="AW10" s="216"/>
      <c r="AX10" s="216"/>
      <c r="AY10" s="216"/>
      <c r="AZ10" s="216"/>
      <c r="BA10" s="248"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6"/>
      <c r="BC10" s="216"/>
      <c r="BD10" s="216"/>
      <c r="BE10" s="216"/>
      <c r="BF10" s="216"/>
      <c r="BG10" s="216"/>
      <c r="BH10" s="216"/>
    </row>
    <row r="11" spans="1:60" outlineLevel="1">
      <c r="A11" s="223"/>
      <c r="B11" s="224"/>
      <c r="C11" s="262" t="s">
        <v>163</v>
      </c>
      <c r="D11" s="226"/>
      <c r="E11" s="227"/>
      <c r="F11" s="225"/>
      <c r="G11" s="225"/>
      <c r="H11" s="225"/>
      <c r="I11" s="225"/>
      <c r="J11" s="225"/>
      <c r="K11" s="225"/>
      <c r="L11" s="225"/>
      <c r="M11" s="225"/>
      <c r="N11" s="225"/>
      <c r="O11" s="225"/>
      <c r="P11" s="225"/>
      <c r="Q11" s="225"/>
      <c r="R11" s="225"/>
      <c r="S11" s="225"/>
      <c r="T11" s="225"/>
      <c r="U11" s="225"/>
      <c r="V11" s="225"/>
      <c r="W11" s="225"/>
      <c r="X11" s="225"/>
      <c r="Y11" s="216"/>
      <c r="Z11" s="216"/>
      <c r="AA11" s="216"/>
      <c r="AB11" s="216"/>
      <c r="AC11" s="216"/>
      <c r="AD11" s="216"/>
      <c r="AE11" s="216"/>
      <c r="AF11" s="216"/>
      <c r="AG11" s="216" t="s">
        <v>164</v>
      </c>
      <c r="AH11" s="216"/>
      <c r="AI11" s="216"/>
      <c r="AJ11" s="21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row>
    <row r="12" spans="1:60" outlineLevel="1">
      <c r="A12" s="223"/>
      <c r="B12" s="224"/>
      <c r="C12" s="263" t="s">
        <v>165</v>
      </c>
      <c r="D12" s="226"/>
      <c r="E12" s="227"/>
      <c r="F12" s="225"/>
      <c r="G12" s="225"/>
      <c r="H12" s="225"/>
      <c r="I12" s="225"/>
      <c r="J12" s="225"/>
      <c r="K12" s="225"/>
      <c r="L12" s="225"/>
      <c r="M12" s="225"/>
      <c r="N12" s="225"/>
      <c r="O12" s="225"/>
      <c r="P12" s="225"/>
      <c r="Q12" s="225"/>
      <c r="R12" s="225"/>
      <c r="S12" s="225"/>
      <c r="T12" s="225"/>
      <c r="U12" s="225"/>
      <c r="V12" s="225"/>
      <c r="W12" s="225"/>
      <c r="X12" s="225"/>
      <c r="Y12" s="216"/>
      <c r="Z12" s="216"/>
      <c r="AA12" s="216"/>
      <c r="AB12" s="216"/>
      <c r="AC12" s="216"/>
      <c r="AD12" s="216"/>
      <c r="AE12" s="216"/>
      <c r="AF12" s="216"/>
      <c r="AG12" s="216" t="s">
        <v>164</v>
      </c>
      <c r="AH12" s="216">
        <v>2</v>
      </c>
      <c r="AI12" s="216"/>
      <c r="AJ12" s="21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row>
    <row r="13" spans="1:60" outlineLevel="1">
      <c r="A13" s="223"/>
      <c r="B13" s="224"/>
      <c r="C13" s="263" t="s">
        <v>166</v>
      </c>
      <c r="D13" s="226"/>
      <c r="E13" s="227">
        <v>249.20249999999999</v>
      </c>
      <c r="F13" s="225"/>
      <c r="G13" s="225"/>
      <c r="H13" s="225"/>
      <c r="I13" s="225"/>
      <c r="J13" s="225"/>
      <c r="K13" s="225"/>
      <c r="L13" s="225"/>
      <c r="M13" s="225"/>
      <c r="N13" s="225"/>
      <c r="O13" s="225"/>
      <c r="P13" s="225"/>
      <c r="Q13" s="225"/>
      <c r="R13" s="225"/>
      <c r="S13" s="225"/>
      <c r="T13" s="225"/>
      <c r="U13" s="225"/>
      <c r="V13" s="225"/>
      <c r="W13" s="225"/>
      <c r="X13" s="225"/>
      <c r="Y13" s="216"/>
      <c r="Z13" s="216"/>
      <c r="AA13" s="216"/>
      <c r="AB13" s="216"/>
      <c r="AC13" s="216"/>
      <c r="AD13" s="216"/>
      <c r="AE13" s="216"/>
      <c r="AF13" s="216"/>
      <c r="AG13" s="216" t="s">
        <v>164</v>
      </c>
      <c r="AH13" s="216">
        <v>2</v>
      </c>
      <c r="AI13" s="216"/>
      <c r="AJ13" s="21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row>
    <row r="14" spans="1:60" outlineLevel="1">
      <c r="A14" s="223"/>
      <c r="B14" s="224"/>
      <c r="C14" s="263" t="s">
        <v>167</v>
      </c>
      <c r="D14" s="226"/>
      <c r="E14" s="227"/>
      <c r="F14" s="225"/>
      <c r="G14" s="225"/>
      <c r="H14" s="225"/>
      <c r="I14" s="225"/>
      <c r="J14" s="225"/>
      <c r="K14" s="225"/>
      <c r="L14" s="225"/>
      <c r="M14" s="225"/>
      <c r="N14" s="225"/>
      <c r="O14" s="225"/>
      <c r="P14" s="225"/>
      <c r="Q14" s="225"/>
      <c r="R14" s="225"/>
      <c r="S14" s="225"/>
      <c r="T14" s="225"/>
      <c r="U14" s="225"/>
      <c r="V14" s="225"/>
      <c r="W14" s="225"/>
      <c r="X14" s="225"/>
      <c r="Y14" s="216"/>
      <c r="Z14" s="216"/>
      <c r="AA14" s="216"/>
      <c r="AB14" s="216"/>
      <c r="AC14" s="216"/>
      <c r="AD14" s="216"/>
      <c r="AE14" s="216"/>
      <c r="AF14" s="216"/>
      <c r="AG14" s="216" t="s">
        <v>164</v>
      </c>
      <c r="AH14" s="216">
        <v>2</v>
      </c>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row>
    <row r="15" spans="1:60" outlineLevel="1">
      <c r="A15" s="223"/>
      <c r="B15" s="224"/>
      <c r="C15" s="263" t="s">
        <v>168</v>
      </c>
      <c r="D15" s="226"/>
      <c r="E15" s="227">
        <v>13.8375</v>
      </c>
      <c r="F15" s="225"/>
      <c r="G15" s="225"/>
      <c r="H15" s="225"/>
      <c r="I15" s="225"/>
      <c r="J15" s="225"/>
      <c r="K15" s="225"/>
      <c r="L15" s="225"/>
      <c r="M15" s="225"/>
      <c r="N15" s="225"/>
      <c r="O15" s="225"/>
      <c r="P15" s="225"/>
      <c r="Q15" s="225"/>
      <c r="R15" s="225"/>
      <c r="S15" s="225"/>
      <c r="T15" s="225"/>
      <c r="U15" s="225"/>
      <c r="V15" s="225"/>
      <c r="W15" s="225"/>
      <c r="X15" s="225"/>
      <c r="Y15" s="216"/>
      <c r="Z15" s="216"/>
      <c r="AA15" s="216"/>
      <c r="AB15" s="216"/>
      <c r="AC15" s="216"/>
      <c r="AD15" s="216"/>
      <c r="AE15" s="216"/>
      <c r="AF15" s="216"/>
      <c r="AG15" s="216" t="s">
        <v>164</v>
      </c>
      <c r="AH15" s="216">
        <v>2</v>
      </c>
      <c r="AI15" s="216"/>
      <c r="AJ15" s="216"/>
      <c r="AK15" s="216"/>
      <c r="AL15" s="216"/>
      <c r="AM15" s="216"/>
      <c r="AN15" s="216"/>
      <c r="AO15" s="216"/>
      <c r="AP15" s="216"/>
      <c r="AQ15" s="216"/>
      <c r="AR15" s="216"/>
      <c r="AS15" s="216"/>
      <c r="AT15" s="216"/>
      <c r="AU15" s="216"/>
      <c r="AV15" s="216"/>
      <c r="AW15" s="216"/>
      <c r="AX15" s="216"/>
      <c r="AY15" s="216"/>
      <c r="AZ15" s="216"/>
      <c r="BA15" s="216"/>
      <c r="BB15" s="216"/>
      <c r="BC15" s="216"/>
      <c r="BD15" s="216"/>
      <c r="BE15" s="216"/>
      <c r="BF15" s="216"/>
      <c r="BG15" s="216"/>
      <c r="BH15" s="216"/>
    </row>
    <row r="16" spans="1:60" outlineLevel="1">
      <c r="A16" s="223"/>
      <c r="B16" s="224"/>
      <c r="C16" s="264" t="s">
        <v>169</v>
      </c>
      <c r="D16" s="228"/>
      <c r="E16" s="229">
        <v>263.04000000000002</v>
      </c>
      <c r="F16" s="225"/>
      <c r="G16" s="225"/>
      <c r="H16" s="225"/>
      <c r="I16" s="225"/>
      <c r="J16" s="225"/>
      <c r="K16" s="225"/>
      <c r="L16" s="225"/>
      <c r="M16" s="225"/>
      <c r="N16" s="225"/>
      <c r="O16" s="225"/>
      <c r="P16" s="225"/>
      <c r="Q16" s="225"/>
      <c r="R16" s="225"/>
      <c r="S16" s="225"/>
      <c r="T16" s="225"/>
      <c r="U16" s="225"/>
      <c r="V16" s="225"/>
      <c r="W16" s="225"/>
      <c r="X16" s="225"/>
      <c r="Y16" s="216"/>
      <c r="Z16" s="216"/>
      <c r="AA16" s="216"/>
      <c r="AB16" s="216"/>
      <c r="AC16" s="216"/>
      <c r="AD16" s="216"/>
      <c r="AE16" s="216"/>
      <c r="AF16" s="216"/>
      <c r="AG16" s="216" t="s">
        <v>164</v>
      </c>
      <c r="AH16" s="216">
        <v>3</v>
      </c>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row>
    <row r="17" spans="1:60" outlineLevel="1">
      <c r="A17" s="223"/>
      <c r="B17" s="224"/>
      <c r="C17" s="262" t="s">
        <v>170</v>
      </c>
      <c r="D17" s="226"/>
      <c r="E17" s="227"/>
      <c r="F17" s="225"/>
      <c r="G17" s="225"/>
      <c r="H17" s="225"/>
      <c r="I17" s="225"/>
      <c r="J17" s="225"/>
      <c r="K17" s="225"/>
      <c r="L17" s="225"/>
      <c r="M17" s="225"/>
      <c r="N17" s="225"/>
      <c r="O17" s="225"/>
      <c r="P17" s="225"/>
      <c r="Q17" s="225"/>
      <c r="R17" s="225"/>
      <c r="S17" s="225"/>
      <c r="T17" s="225"/>
      <c r="U17" s="225"/>
      <c r="V17" s="225"/>
      <c r="W17" s="225"/>
      <c r="X17" s="225"/>
      <c r="Y17" s="216"/>
      <c r="Z17" s="216"/>
      <c r="AA17" s="216"/>
      <c r="AB17" s="216"/>
      <c r="AC17" s="216"/>
      <c r="AD17" s="216"/>
      <c r="AE17" s="216"/>
      <c r="AF17" s="216"/>
      <c r="AG17" s="216" t="s">
        <v>164</v>
      </c>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row>
    <row r="18" spans="1:60" outlineLevel="1">
      <c r="A18" s="223"/>
      <c r="B18" s="224"/>
      <c r="C18" s="265" t="s">
        <v>171</v>
      </c>
      <c r="D18" s="230"/>
      <c r="E18" s="231">
        <v>131.52000000000001</v>
      </c>
      <c r="F18" s="225"/>
      <c r="G18" s="225"/>
      <c r="H18" s="225"/>
      <c r="I18" s="225"/>
      <c r="J18" s="225"/>
      <c r="K18" s="225"/>
      <c r="L18" s="225"/>
      <c r="M18" s="225"/>
      <c r="N18" s="225"/>
      <c r="O18" s="225"/>
      <c r="P18" s="225"/>
      <c r="Q18" s="225"/>
      <c r="R18" s="225"/>
      <c r="S18" s="225"/>
      <c r="T18" s="225"/>
      <c r="U18" s="225"/>
      <c r="V18" s="225"/>
      <c r="W18" s="225"/>
      <c r="X18" s="225"/>
      <c r="Y18" s="216"/>
      <c r="Z18" s="216"/>
      <c r="AA18" s="216"/>
      <c r="AB18" s="216"/>
      <c r="AC18" s="216"/>
      <c r="AD18" s="216"/>
      <c r="AE18" s="216"/>
      <c r="AF18" s="216"/>
      <c r="AG18" s="216" t="s">
        <v>164</v>
      </c>
      <c r="AH18" s="216">
        <v>0</v>
      </c>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row>
    <row r="19" spans="1:60" outlineLevel="1">
      <c r="A19" s="241">
        <v>2</v>
      </c>
      <c r="B19" s="242" t="s">
        <v>172</v>
      </c>
      <c r="C19" s="260" t="s">
        <v>173</v>
      </c>
      <c r="D19" s="243" t="s">
        <v>156</v>
      </c>
      <c r="E19" s="244">
        <v>13.151999999999999</v>
      </c>
      <c r="F19" s="245"/>
      <c r="G19" s="246">
        <f>ROUND(E19*F19,2)</f>
        <v>0</v>
      </c>
      <c r="H19" s="245"/>
      <c r="I19" s="246">
        <f>ROUND(E19*H19,2)</f>
        <v>0</v>
      </c>
      <c r="J19" s="245"/>
      <c r="K19" s="246">
        <f>ROUND(E19*J19,2)</f>
        <v>0</v>
      </c>
      <c r="L19" s="246">
        <v>21</v>
      </c>
      <c r="M19" s="246">
        <f>G19*(1+L19/100)</f>
        <v>0</v>
      </c>
      <c r="N19" s="246">
        <v>0</v>
      </c>
      <c r="O19" s="246">
        <f>ROUND(E19*N19,2)</f>
        <v>0</v>
      </c>
      <c r="P19" s="246">
        <v>0</v>
      </c>
      <c r="Q19" s="246">
        <f>ROUND(E19*P19,2)</f>
        <v>0</v>
      </c>
      <c r="R19" s="246" t="s">
        <v>157</v>
      </c>
      <c r="S19" s="246" t="s">
        <v>158</v>
      </c>
      <c r="T19" s="247" t="s">
        <v>158</v>
      </c>
      <c r="U19" s="225">
        <v>0.08</v>
      </c>
      <c r="V19" s="225">
        <f>ROUND(E19*U19,2)</f>
        <v>1.05</v>
      </c>
      <c r="W19" s="225"/>
      <c r="X19" s="225" t="s">
        <v>159</v>
      </c>
      <c r="Y19" s="216"/>
      <c r="Z19" s="216"/>
      <c r="AA19" s="216"/>
      <c r="AB19" s="216"/>
      <c r="AC19" s="216"/>
      <c r="AD19" s="216"/>
      <c r="AE19" s="216"/>
      <c r="AF19" s="216"/>
      <c r="AG19" s="216" t="s">
        <v>160</v>
      </c>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row>
    <row r="20" spans="1:60" ht="21" outlineLevel="1">
      <c r="A20" s="223"/>
      <c r="B20" s="224"/>
      <c r="C20" s="261" t="s">
        <v>161</v>
      </c>
      <c r="D20" s="249"/>
      <c r="E20" s="249"/>
      <c r="F20" s="249"/>
      <c r="G20" s="249"/>
      <c r="H20" s="225"/>
      <c r="I20" s="225"/>
      <c r="J20" s="225"/>
      <c r="K20" s="225"/>
      <c r="L20" s="225"/>
      <c r="M20" s="225"/>
      <c r="N20" s="225"/>
      <c r="O20" s="225"/>
      <c r="P20" s="225"/>
      <c r="Q20" s="225"/>
      <c r="R20" s="225"/>
      <c r="S20" s="225"/>
      <c r="T20" s="225"/>
      <c r="U20" s="225"/>
      <c r="V20" s="225"/>
      <c r="W20" s="225"/>
      <c r="X20" s="225"/>
      <c r="Y20" s="216"/>
      <c r="Z20" s="216"/>
      <c r="AA20" s="216"/>
      <c r="AB20" s="216"/>
      <c r="AC20" s="216"/>
      <c r="AD20" s="216"/>
      <c r="AE20" s="216"/>
      <c r="AF20" s="216"/>
      <c r="AG20" s="216" t="s">
        <v>162</v>
      </c>
      <c r="AH20" s="216"/>
      <c r="AI20" s="216"/>
      <c r="AJ20" s="216"/>
      <c r="AK20" s="216"/>
      <c r="AL20" s="216"/>
      <c r="AM20" s="216"/>
      <c r="AN20" s="216"/>
      <c r="AO20" s="216"/>
      <c r="AP20" s="216"/>
      <c r="AQ20" s="216"/>
      <c r="AR20" s="216"/>
      <c r="AS20" s="216"/>
      <c r="AT20" s="216"/>
      <c r="AU20" s="216"/>
      <c r="AV20" s="216"/>
      <c r="AW20" s="216"/>
      <c r="AX20" s="216"/>
      <c r="AY20" s="216"/>
      <c r="AZ20" s="216"/>
      <c r="BA20" s="248"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216"/>
      <c r="BC20" s="216"/>
      <c r="BD20" s="216"/>
      <c r="BE20" s="216"/>
      <c r="BF20" s="216"/>
      <c r="BG20" s="216"/>
      <c r="BH20" s="216"/>
    </row>
    <row r="21" spans="1:60" outlineLevel="1">
      <c r="A21" s="241">
        <v>3</v>
      </c>
      <c r="B21" s="242" t="s">
        <v>174</v>
      </c>
      <c r="C21" s="260" t="s">
        <v>175</v>
      </c>
      <c r="D21" s="243" t="s">
        <v>156</v>
      </c>
      <c r="E21" s="244">
        <v>131.52000000000001</v>
      </c>
      <c r="F21" s="245"/>
      <c r="G21" s="246">
        <f>ROUND(E21*F21,2)</f>
        <v>0</v>
      </c>
      <c r="H21" s="245"/>
      <c r="I21" s="246">
        <f>ROUND(E21*H21,2)</f>
        <v>0</v>
      </c>
      <c r="J21" s="245"/>
      <c r="K21" s="246">
        <f>ROUND(E21*J21,2)</f>
        <v>0</v>
      </c>
      <c r="L21" s="246">
        <v>21</v>
      </c>
      <c r="M21" s="246">
        <f>G21*(1+L21/100)</f>
        <v>0</v>
      </c>
      <c r="N21" s="246">
        <v>0</v>
      </c>
      <c r="O21" s="246">
        <f>ROUND(E21*N21,2)</f>
        <v>0</v>
      </c>
      <c r="P21" s="246">
        <v>0</v>
      </c>
      <c r="Q21" s="246">
        <f>ROUND(E21*P21,2)</f>
        <v>0</v>
      </c>
      <c r="R21" s="246" t="s">
        <v>157</v>
      </c>
      <c r="S21" s="246" t="s">
        <v>158</v>
      </c>
      <c r="T21" s="247" t="s">
        <v>158</v>
      </c>
      <c r="U21" s="225">
        <v>0.3</v>
      </c>
      <c r="V21" s="225">
        <f>ROUND(E21*U21,2)</f>
        <v>39.46</v>
      </c>
      <c r="W21" s="225"/>
      <c r="X21" s="225" t="s">
        <v>159</v>
      </c>
      <c r="Y21" s="216"/>
      <c r="Z21" s="216"/>
      <c r="AA21" s="216"/>
      <c r="AB21" s="216"/>
      <c r="AC21" s="216"/>
      <c r="AD21" s="216"/>
      <c r="AE21" s="216"/>
      <c r="AF21" s="216"/>
      <c r="AG21" s="216" t="s">
        <v>160</v>
      </c>
      <c r="AH21" s="216"/>
      <c r="AI21" s="216"/>
      <c r="AJ21" s="216"/>
      <c r="AK21" s="216"/>
      <c r="AL21" s="216"/>
      <c r="AM21" s="216"/>
      <c r="AN21" s="216"/>
      <c r="AO21" s="216"/>
      <c r="AP21" s="216"/>
      <c r="AQ21" s="216"/>
      <c r="AR21" s="216"/>
      <c r="AS21" s="216"/>
      <c r="AT21" s="216"/>
      <c r="AU21" s="216"/>
      <c r="AV21" s="216"/>
      <c r="AW21" s="216"/>
      <c r="AX21" s="216"/>
      <c r="AY21" s="216"/>
      <c r="AZ21" s="216"/>
      <c r="BA21" s="216"/>
      <c r="BB21" s="216"/>
      <c r="BC21" s="216"/>
      <c r="BD21" s="216"/>
      <c r="BE21" s="216"/>
      <c r="BF21" s="216"/>
      <c r="BG21" s="216"/>
      <c r="BH21" s="216"/>
    </row>
    <row r="22" spans="1:60" ht="21" outlineLevel="1">
      <c r="A22" s="223"/>
      <c r="B22" s="224"/>
      <c r="C22" s="261" t="s">
        <v>161</v>
      </c>
      <c r="D22" s="249"/>
      <c r="E22" s="249"/>
      <c r="F22" s="249"/>
      <c r="G22" s="249"/>
      <c r="H22" s="225"/>
      <c r="I22" s="225"/>
      <c r="J22" s="225"/>
      <c r="K22" s="225"/>
      <c r="L22" s="225"/>
      <c r="M22" s="225"/>
      <c r="N22" s="225"/>
      <c r="O22" s="225"/>
      <c r="P22" s="225"/>
      <c r="Q22" s="225"/>
      <c r="R22" s="225"/>
      <c r="S22" s="225"/>
      <c r="T22" s="225"/>
      <c r="U22" s="225"/>
      <c r="V22" s="225"/>
      <c r="W22" s="225"/>
      <c r="X22" s="225"/>
      <c r="Y22" s="216"/>
      <c r="Z22" s="216"/>
      <c r="AA22" s="216"/>
      <c r="AB22" s="216"/>
      <c r="AC22" s="216"/>
      <c r="AD22" s="216"/>
      <c r="AE22" s="216"/>
      <c r="AF22" s="216"/>
      <c r="AG22" s="216" t="s">
        <v>162</v>
      </c>
      <c r="AH22" s="216"/>
      <c r="AI22" s="216"/>
      <c r="AJ22" s="216"/>
      <c r="AK22" s="216"/>
      <c r="AL22" s="216"/>
      <c r="AM22" s="216"/>
      <c r="AN22" s="216"/>
      <c r="AO22" s="216"/>
      <c r="AP22" s="216"/>
      <c r="AQ22" s="216"/>
      <c r="AR22" s="216"/>
      <c r="AS22" s="216"/>
      <c r="AT22" s="216"/>
      <c r="AU22" s="216"/>
      <c r="AV22" s="216"/>
      <c r="AW22" s="216"/>
      <c r="AX22" s="216"/>
      <c r="AY22" s="216"/>
      <c r="AZ22" s="216"/>
      <c r="BA22" s="248"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216"/>
      <c r="BC22" s="216"/>
      <c r="BD22" s="216"/>
      <c r="BE22" s="216"/>
      <c r="BF22" s="216"/>
      <c r="BG22" s="216"/>
      <c r="BH22" s="216"/>
    </row>
    <row r="23" spans="1:60" outlineLevel="1">
      <c r="A23" s="241">
        <v>4</v>
      </c>
      <c r="B23" s="242" t="s">
        <v>176</v>
      </c>
      <c r="C23" s="260" t="s">
        <v>177</v>
      </c>
      <c r="D23" s="243" t="s">
        <v>156</v>
      </c>
      <c r="E23" s="244">
        <v>13.151999999999999</v>
      </c>
      <c r="F23" s="245"/>
      <c r="G23" s="246">
        <f>ROUND(E23*F23,2)</f>
        <v>0</v>
      </c>
      <c r="H23" s="245"/>
      <c r="I23" s="246">
        <f>ROUND(E23*H23,2)</f>
        <v>0</v>
      </c>
      <c r="J23" s="245"/>
      <c r="K23" s="246">
        <f>ROUND(E23*J23,2)</f>
        <v>0</v>
      </c>
      <c r="L23" s="246">
        <v>21</v>
      </c>
      <c r="M23" s="246">
        <f>G23*(1+L23/100)</f>
        <v>0</v>
      </c>
      <c r="N23" s="246">
        <v>0</v>
      </c>
      <c r="O23" s="246">
        <f>ROUND(E23*N23,2)</f>
        <v>0</v>
      </c>
      <c r="P23" s="246">
        <v>0</v>
      </c>
      <c r="Q23" s="246">
        <f>ROUND(E23*P23,2)</f>
        <v>0</v>
      </c>
      <c r="R23" s="246" t="s">
        <v>157</v>
      </c>
      <c r="S23" s="246" t="s">
        <v>158</v>
      </c>
      <c r="T23" s="247" t="s">
        <v>158</v>
      </c>
      <c r="U23" s="225">
        <v>0.14829999999999999</v>
      </c>
      <c r="V23" s="225">
        <f>ROUND(E23*U23,2)</f>
        <v>1.95</v>
      </c>
      <c r="W23" s="225"/>
      <c r="X23" s="225" t="s">
        <v>159</v>
      </c>
      <c r="Y23" s="216"/>
      <c r="Z23" s="216"/>
      <c r="AA23" s="216"/>
      <c r="AB23" s="216"/>
      <c r="AC23" s="216"/>
      <c r="AD23" s="216"/>
      <c r="AE23" s="216"/>
      <c r="AF23" s="216"/>
      <c r="AG23" s="216" t="s">
        <v>160</v>
      </c>
      <c r="AH23" s="216"/>
      <c r="AI23" s="216"/>
      <c r="AJ23" s="216"/>
      <c r="AK23" s="216"/>
      <c r="AL23" s="216"/>
      <c r="AM23" s="216"/>
      <c r="AN23" s="216"/>
      <c r="AO23" s="216"/>
      <c r="AP23" s="216"/>
      <c r="AQ23" s="216"/>
      <c r="AR23" s="216"/>
      <c r="AS23" s="216"/>
      <c r="AT23" s="216"/>
      <c r="AU23" s="216"/>
      <c r="AV23" s="216"/>
      <c r="AW23" s="216"/>
      <c r="AX23" s="216"/>
      <c r="AY23" s="216"/>
      <c r="AZ23" s="216"/>
      <c r="BA23" s="216"/>
      <c r="BB23" s="216"/>
      <c r="BC23" s="216"/>
      <c r="BD23" s="216"/>
      <c r="BE23" s="216"/>
      <c r="BF23" s="216"/>
      <c r="BG23" s="216"/>
      <c r="BH23" s="216"/>
    </row>
    <row r="24" spans="1:60" ht="21" outlineLevel="1">
      <c r="A24" s="223"/>
      <c r="B24" s="224"/>
      <c r="C24" s="261" t="s">
        <v>161</v>
      </c>
      <c r="D24" s="249"/>
      <c r="E24" s="249"/>
      <c r="F24" s="249"/>
      <c r="G24" s="249"/>
      <c r="H24" s="225"/>
      <c r="I24" s="225"/>
      <c r="J24" s="225"/>
      <c r="K24" s="225"/>
      <c r="L24" s="225"/>
      <c r="M24" s="225"/>
      <c r="N24" s="225"/>
      <c r="O24" s="225"/>
      <c r="P24" s="225"/>
      <c r="Q24" s="225"/>
      <c r="R24" s="225"/>
      <c r="S24" s="225"/>
      <c r="T24" s="225"/>
      <c r="U24" s="225"/>
      <c r="V24" s="225"/>
      <c r="W24" s="225"/>
      <c r="X24" s="225"/>
      <c r="Y24" s="216"/>
      <c r="Z24" s="216"/>
      <c r="AA24" s="216"/>
      <c r="AB24" s="216"/>
      <c r="AC24" s="216"/>
      <c r="AD24" s="216"/>
      <c r="AE24" s="216"/>
      <c r="AF24" s="216"/>
      <c r="AG24" s="216" t="s">
        <v>162</v>
      </c>
      <c r="AH24" s="216"/>
      <c r="AI24" s="216"/>
      <c r="AJ24" s="216"/>
      <c r="AK24" s="216"/>
      <c r="AL24" s="216"/>
      <c r="AM24" s="216"/>
      <c r="AN24" s="216"/>
      <c r="AO24" s="216"/>
      <c r="AP24" s="216"/>
      <c r="AQ24" s="216"/>
      <c r="AR24" s="216"/>
      <c r="AS24" s="216"/>
      <c r="AT24" s="216"/>
      <c r="AU24" s="216"/>
      <c r="AV24" s="216"/>
      <c r="AW24" s="216"/>
      <c r="AX24" s="216"/>
      <c r="AY24" s="216"/>
      <c r="AZ24" s="216"/>
      <c r="BA24" s="248" t="str">
        <f>C24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4" s="216"/>
      <c r="BC24" s="216"/>
      <c r="BD24" s="216"/>
      <c r="BE24" s="216"/>
      <c r="BF24" s="216"/>
      <c r="BG24" s="216"/>
      <c r="BH24" s="216"/>
    </row>
    <row r="25" spans="1:60" outlineLevel="1">
      <c r="A25" s="241">
        <v>5</v>
      </c>
      <c r="B25" s="242" t="s">
        <v>178</v>
      </c>
      <c r="C25" s="260" t="s">
        <v>179</v>
      </c>
      <c r="D25" s="243" t="s">
        <v>180</v>
      </c>
      <c r="E25" s="244">
        <v>378.07</v>
      </c>
      <c r="F25" s="245"/>
      <c r="G25" s="246">
        <f>ROUND(E25*F25,2)</f>
        <v>0</v>
      </c>
      <c r="H25" s="245"/>
      <c r="I25" s="246">
        <f>ROUND(E25*H25,2)</f>
        <v>0</v>
      </c>
      <c r="J25" s="245"/>
      <c r="K25" s="246">
        <f>ROUND(E25*J25,2)</f>
        <v>0</v>
      </c>
      <c r="L25" s="246">
        <v>21</v>
      </c>
      <c r="M25" s="246">
        <f>G25*(1+L25/100)</f>
        <v>0</v>
      </c>
      <c r="N25" s="246">
        <v>9.8999999999999999E-4</v>
      </c>
      <c r="O25" s="246">
        <f>ROUND(E25*N25,2)</f>
        <v>0.37</v>
      </c>
      <c r="P25" s="246">
        <v>0</v>
      </c>
      <c r="Q25" s="246">
        <f>ROUND(E25*P25,2)</f>
        <v>0</v>
      </c>
      <c r="R25" s="246" t="s">
        <v>157</v>
      </c>
      <c r="S25" s="246" t="s">
        <v>158</v>
      </c>
      <c r="T25" s="247" t="s">
        <v>158</v>
      </c>
      <c r="U25" s="225">
        <v>0.24</v>
      </c>
      <c r="V25" s="225">
        <f>ROUND(E25*U25,2)</f>
        <v>90.74</v>
      </c>
      <c r="W25" s="225"/>
      <c r="X25" s="225" t="s">
        <v>159</v>
      </c>
      <c r="Y25" s="216"/>
      <c r="Z25" s="216"/>
      <c r="AA25" s="216"/>
      <c r="AB25" s="216"/>
      <c r="AC25" s="216"/>
      <c r="AD25" s="216"/>
      <c r="AE25" s="216"/>
      <c r="AF25" s="216"/>
      <c r="AG25" s="216" t="s">
        <v>160</v>
      </c>
      <c r="AH25" s="216"/>
      <c r="AI25" s="216"/>
      <c r="AJ25" s="216"/>
      <c r="AK25" s="216"/>
      <c r="AL25" s="216"/>
      <c r="AM25" s="216"/>
      <c r="AN25" s="216"/>
      <c r="AO25" s="216"/>
      <c r="AP25" s="216"/>
      <c r="AQ25" s="216"/>
      <c r="AR25" s="216"/>
      <c r="AS25" s="216"/>
      <c r="AT25" s="216"/>
      <c r="AU25" s="216"/>
      <c r="AV25" s="216"/>
      <c r="AW25" s="216"/>
      <c r="AX25" s="216"/>
      <c r="AY25" s="216"/>
      <c r="AZ25" s="216"/>
      <c r="BA25" s="216"/>
      <c r="BB25" s="216"/>
      <c r="BC25" s="216"/>
      <c r="BD25" s="216"/>
      <c r="BE25" s="216"/>
      <c r="BF25" s="216"/>
      <c r="BG25" s="216"/>
      <c r="BH25" s="216"/>
    </row>
    <row r="26" spans="1:60" outlineLevel="1">
      <c r="A26" s="223"/>
      <c r="B26" s="224"/>
      <c r="C26" s="261" t="s">
        <v>181</v>
      </c>
      <c r="D26" s="249"/>
      <c r="E26" s="249"/>
      <c r="F26" s="249"/>
      <c r="G26" s="249"/>
      <c r="H26" s="225"/>
      <c r="I26" s="225"/>
      <c r="J26" s="225"/>
      <c r="K26" s="225"/>
      <c r="L26" s="225"/>
      <c r="M26" s="225"/>
      <c r="N26" s="225"/>
      <c r="O26" s="225"/>
      <c r="P26" s="225"/>
      <c r="Q26" s="225"/>
      <c r="R26" s="225"/>
      <c r="S26" s="225"/>
      <c r="T26" s="225"/>
      <c r="U26" s="225"/>
      <c r="V26" s="225"/>
      <c r="W26" s="225"/>
      <c r="X26" s="225"/>
      <c r="Y26" s="216"/>
      <c r="Z26" s="216"/>
      <c r="AA26" s="216"/>
      <c r="AB26" s="216"/>
      <c r="AC26" s="216"/>
      <c r="AD26" s="216"/>
      <c r="AE26" s="216"/>
      <c r="AF26" s="216"/>
      <c r="AG26" s="216" t="s">
        <v>162</v>
      </c>
      <c r="AH26" s="216"/>
      <c r="AI26" s="216"/>
      <c r="AJ26" s="216"/>
      <c r="AK26" s="216"/>
      <c r="AL26" s="216"/>
      <c r="AM26" s="216"/>
      <c r="AN26" s="216"/>
      <c r="AO26" s="216"/>
      <c r="AP26" s="216"/>
      <c r="AQ26" s="216"/>
      <c r="AR26" s="216"/>
      <c r="AS26" s="216"/>
      <c r="AT26" s="216"/>
      <c r="AU26" s="216"/>
      <c r="AV26" s="216"/>
      <c r="AW26" s="216"/>
      <c r="AX26" s="216"/>
      <c r="AY26" s="216"/>
      <c r="AZ26" s="216"/>
      <c r="BA26" s="216"/>
      <c r="BB26" s="216"/>
      <c r="BC26" s="216"/>
      <c r="BD26" s="216"/>
      <c r="BE26" s="216"/>
      <c r="BF26" s="216"/>
      <c r="BG26" s="216"/>
      <c r="BH26" s="216"/>
    </row>
    <row r="27" spans="1:60" outlineLevel="1">
      <c r="A27" s="223"/>
      <c r="B27" s="224"/>
      <c r="C27" s="265" t="s">
        <v>182</v>
      </c>
      <c r="D27" s="230"/>
      <c r="E27" s="231"/>
      <c r="F27" s="225"/>
      <c r="G27" s="225"/>
      <c r="H27" s="225"/>
      <c r="I27" s="225"/>
      <c r="J27" s="225"/>
      <c r="K27" s="225"/>
      <c r="L27" s="225"/>
      <c r="M27" s="225"/>
      <c r="N27" s="225"/>
      <c r="O27" s="225"/>
      <c r="P27" s="225"/>
      <c r="Q27" s="225"/>
      <c r="R27" s="225"/>
      <c r="S27" s="225"/>
      <c r="T27" s="225"/>
      <c r="U27" s="225"/>
      <c r="V27" s="225"/>
      <c r="W27" s="225"/>
      <c r="X27" s="225"/>
      <c r="Y27" s="216"/>
      <c r="Z27" s="216"/>
      <c r="AA27" s="216"/>
      <c r="AB27" s="216"/>
      <c r="AC27" s="216"/>
      <c r="AD27" s="216"/>
      <c r="AE27" s="216"/>
      <c r="AF27" s="216"/>
      <c r="AG27" s="216" t="s">
        <v>164</v>
      </c>
      <c r="AH27" s="216">
        <v>0</v>
      </c>
      <c r="AI27" s="216"/>
      <c r="AJ27" s="216"/>
      <c r="AK27" s="216"/>
      <c r="AL27" s="216"/>
      <c r="AM27" s="216"/>
      <c r="AN27" s="216"/>
      <c r="AO27" s="216"/>
      <c r="AP27" s="216"/>
      <c r="AQ27" s="216"/>
      <c r="AR27" s="216"/>
      <c r="AS27" s="216"/>
      <c r="AT27" s="216"/>
      <c r="AU27" s="216"/>
      <c r="AV27" s="216"/>
      <c r="AW27" s="216"/>
      <c r="AX27" s="216"/>
      <c r="AY27" s="216"/>
      <c r="AZ27" s="216"/>
      <c r="BA27" s="216"/>
      <c r="BB27" s="216"/>
      <c r="BC27" s="216"/>
      <c r="BD27" s="216"/>
      <c r="BE27" s="216"/>
      <c r="BF27" s="216"/>
      <c r="BG27" s="216"/>
      <c r="BH27" s="216"/>
    </row>
    <row r="28" spans="1:60" outlineLevel="1">
      <c r="A28" s="223"/>
      <c r="B28" s="224"/>
      <c r="C28" s="265" t="s">
        <v>183</v>
      </c>
      <c r="D28" s="230"/>
      <c r="E28" s="231">
        <v>367</v>
      </c>
      <c r="F28" s="225"/>
      <c r="G28" s="225"/>
      <c r="H28" s="225"/>
      <c r="I28" s="225"/>
      <c r="J28" s="225"/>
      <c r="K28" s="225"/>
      <c r="L28" s="225"/>
      <c r="M28" s="225"/>
      <c r="N28" s="225"/>
      <c r="O28" s="225"/>
      <c r="P28" s="225"/>
      <c r="Q28" s="225"/>
      <c r="R28" s="225"/>
      <c r="S28" s="225"/>
      <c r="T28" s="225"/>
      <c r="U28" s="225"/>
      <c r="V28" s="225"/>
      <c r="W28" s="225"/>
      <c r="X28" s="225"/>
      <c r="Y28" s="216"/>
      <c r="Z28" s="216"/>
      <c r="AA28" s="216"/>
      <c r="AB28" s="216"/>
      <c r="AC28" s="216"/>
      <c r="AD28" s="216"/>
      <c r="AE28" s="216"/>
      <c r="AF28" s="216"/>
      <c r="AG28" s="216" t="s">
        <v>164</v>
      </c>
      <c r="AH28" s="216">
        <v>0</v>
      </c>
      <c r="AI28" s="216"/>
      <c r="AJ28" s="216"/>
      <c r="AK28" s="216"/>
      <c r="AL28" s="216"/>
      <c r="AM28" s="216"/>
      <c r="AN28" s="216"/>
      <c r="AO28" s="216"/>
      <c r="AP28" s="216"/>
      <c r="AQ28" s="216"/>
      <c r="AR28" s="216"/>
      <c r="AS28" s="216"/>
      <c r="AT28" s="216"/>
      <c r="AU28" s="216"/>
      <c r="AV28" s="216"/>
      <c r="AW28" s="216"/>
      <c r="AX28" s="216"/>
      <c r="AY28" s="216"/>
      <c r="AZ28" s="216"/>
      <c r="BA28" s="216"/>
      <c r="BB28" s="216"/>
      <c r="BC28" s="216"/>
      <c r="BD28" s="216"/>
      <c r="BE28" s="216"/>
      <c r="BF28" s="216"/>
      <c r="BG28" s="216"/>
      <c r="BH28" s="216"/>
    </row>
    <row r="29" spans="1:60" outlineLevel="1">
      <c r="A29" s="223"/>
      <c r="B29" s="224"/>
      <c r="C29" s="265" t="s">
        <v>184</v>
      </c>
      <c r="D29" s="230"/>
      <c r="E29" s="231"/>
      <c r="F29" s="225"/>
      <c r="G29" s="225"/>
      <c r="H29" s="225"/>
      <c r="I29" s="225"/>
      <c r="J29" s="225"/>
      <c r="K29" s="225"/>
      <c r="L29" s="225"/>
      <c r="M29" s="225"/>
      <c r="N29" s="225"/>
      <c r="O29" s="225"/>
      <c r="P29" s="225"/>
      <c r="Q29" s="225"/>
      <c r="R29" s="225"/>
      <c r="S29" s="225"/>
      <c r="T29" s="225"/>
      <c r="U29" s="225"/>
      <c r="V29" s="225"/>
      <c r="W29" s="225"/>
      <c r="X29" s="225"/>
      <c r="Y29" s="216"/>
      <c r="Z29" s="216"/>
      <c r="AA29" s="216"/>
      <c r="AB29" s="216"/>
      <c r="AC29" s="216"/>
      <c r="AD29" s="216"/>
      <c r="AE29" s="216"/>
      <c r="AF29" s="216"/>
      <c r="AG29" s="216" t="s">
        <v>164</v>
      </c>
      <c r="AH29" s="216">
        <v>0</v>
      </c>
      <c r="AI29" s="216"/>
      <c r="AJ29" s="216"/>
      <c r="AK29" s="216"/>
      <c r="AL29" s="216"/>
      <c r="AM29" s="216"/>
      <c r="AN29" s="216"/>
      <c r="AO29" s="216"/>
      <c r="AP29" s="216"/>
      <c r="AQ29" s="216"/>
      <c r="AR29" s="216"/>
      <c r="AS29" s="216"/>
      <c r="AT29" s="216"/>
      <c r="AU29" s="216"/>
      <c r="AV29" s="216"/>
      <c r="AW29" s="216"/>
      <c r="AX29" s="216"/>
      <c r="AY29" s="216"/>
      <c r="AZ29" s="216"/>
      <c r="BA29" s="216"/>
      <c r="BB29" s="216"/>
      <c r="BC29" s="216"/>
      <c r="BD29" s="216"/>
      <c r="BE29" s="216"/>
      <c r="BF29" s="216"/>
      <c r="BG29" s="216"/>
      <c r="BH29" s="216"/>
    </row>
    <row r="30" spans="1:60" outlineLevel="1">
      <c r="A30" s="223"/>
      <c r="B30" s="224"/>
      <c r="C30" s="265" t="s">
        <v>185</v>
      </c>
      <c r="D30" s="230"/>
      <c r="E30" s="231">
        <v>11.07</v>
      </c>
      <c r="F30" s="225"/>
      <c r="G30" s="225"/>
      <c r="H30" s="225"/>
      <c r="I30" s="225"/>
      <c r="J30" s="225"/>
      <c r="K30" s="225"/>
      <c r="L30" s="225"/>
      <c r="M30" s="225"/>
      <c r="N30" s="225"/>
      <c r="O30" s="225"/>
      <c r="P30" s="225"/>
      <c r="Q30" s="225"/>
      <c r="R30" s="225"/>
      <c r="S30" s="225"/>
      <c r="T30" s="225"/>
      <c r="U30" s="225"/>
      <c r="V30" s="225"/>
      <c r="W30" s="225"/>
      <c r="X30" s="225"/>
      <c r="Y30" s="216"/>
      <c r="Z30" s="216"/>
      <c r="AA30" s="216"/>
      <c r="AB30" s="216"/>
      <c r="AC30" s="216"/>
      <c r="AD30" s="216"/>
      <c r="AE30" s="216"/>
      <c r="AF30" s="216"/>
      <c r="AG30" s="216" t="s">
        <v>164</v>
      </c>
      <c r="AH30" s="216">
        <v>0</v>
      </c>
      <c r="AI30" s="216"/>
      <c r="AJ30" s="216"/>
      <c r="AK30" s="216"/>
      <c r="AL30" s="216"/>
      <c r="AM30" s="216"/>
      <c r="AN30" s="216"/>
      <c r="AO30" s="216"/>
      <c r="AP30" s="216"/>
      <c r="AQ30" s="216"/>
      <c r="AR30" s="216"/>
      <c r="AS30" s="216"/>
      <c r="AT30" s="216"/>
      <c r="AU30" s="216"/>
      <c r="AV30" s="216"/>
      <c r="AW30" s="216"/>
      <c r="AX30" s="216"/>
      <c r="AY30" s="216"/>
      <c r="AZ30" s="216"/>
      <c r="BA30" s="216"/>
      <c r="BB30" s="216"/>
      <c r="BC30" s="216"/>
      <c r="BD30" s="216"/>
      <c r="BE30" s="216"/>
      <c r="BF30" s="216"/>
      <c r="BG30" s="216"/>
      <c r="BH30" s="216"/>
    </row>
    <row r="31" spans="1:60" outlineLevel="1">
      <c r="A31" s="241">
        <v>6</v>
      </c>
      <c r="B31" s="242" t="s">
        <v>186</v>
      </c>
      <c r="C31" s="260" t="s">
        <v>187</v>
      </c>
      <c r="D31" s="243" t="s">
        <v>180</v>
      </c>
      <c r="E31" s="244">
        <v>55.2</v>
      </c>
      <c r="F31" s="245"/>
      <c r="G31" s="246">
        <f>ROUND(E31*F31,2)</f>
        <v>0</v>
      </c>
      <c r="H31" s="245"/>
      <c r="I31" s="246">
        <f>ROUND(E31*H31,2)</f>
        <v>0</v>
      </c>
      <c r="J31" s="245"/>
      <c r="K31" s="246">
        <f>ROUND(E31*J31,2)</f>
        <v>0</v>
      </c>
      <c r="L31" s="246">
        <v>21</v>
      </c>
      <c r="M31" s="246">
        <f>G31*(1+L31/100)</f>
        <v>0</v>
      </c>
      <c r="N31" s="246">
        <v>8.5999999999999998E-4</v>
      </c>
      <c r="O31" s="246">
        <f>ROUND(E31*N31,2)</f>
        <v>0.05</v>
      </c>
      <c r="P31" s="246">
        <v>0</v>
      </c>
      <c r="Q31" s="246">
        <f>ROUND(E31*P31,2)</f>
        <v>0</v>
      </c>
      <c r="R31" s="246" t="s">
        <v>157</v>
      </c>
      <c r="S31" s="246" t="s">
        <v>158</v>
      </c>
      <c r="T31" s="247" t="s">
        <v>158</v>
      </c>
      <c r="U31" s="225">
        <v>0.48</v>
      </c>
      <c r="V31" s="225">
        <f>ROUND(E31*U31,2)</f>
        <v>26.5</v>
      </c>
      <c r="W31" s="225"/>
      <c r="X31" s="225" t="s">
        <v>159</v>
      </c>
      <c r="Y31" s="216"/>
      <c r="Z31" s="216"/>
      <c r="AA31" s="216"/>
      <c r="AB31" s="216"/>
      <c r="AC31" s="216"/>
      <c r="AD31" s="216"/>
      <c r="AE31" s="216"/>
      <c r="AF31" s="216"/>
      <c r="AG31" s="216" t="s">
        <v>160</v>
      </c>
      <c r="AH31" s="216"/>
      <c r="AI31" s="216"/>
      <c r="AJ31" s="216"/>
      <c r="AK31" s="216"/>
      <c r="AL31" s="216"/>
      <c r="AM31" s="216"/>
      <c r="AN31" s="216"/>
      <c r="AO31" s="216"/>
      <c r="AP31" s="216"/>
      <c r="AQ31" s="216"/>
      <c r="AR31" s="216"/>
      <c r="AS31" s="216"/>
      <c r="AT31" s="216"/>
      <c r="AU31" s="216"/>
      <c r="AV31" s="216"/>
      <c r="AW31" s="216"/>
      <c r="AX31" s="216"/>
      <c r="AY31" s="216"/>
      <c r="AZ31" s="216"/>
      <c r="BA31" s="216"/>
      <c r="BB31" s="216"/>
      <c r="BC31" s="216"/>
      <c r="BD31" s="216"/>
      <c r="BE31" s="216"/>
      <c r="BF31" s="216"/>
      <c r="BG31" s="216"/>
      <c r="BH31" s="216"/>
    </row>
    <row r="32" spans="1:60" outlineLevel="1">
      <c r="A32" s="223"/>
      <c r="B32" s="224"/>
      <c r="C32" s="261" t="s">
        <v>181</v>
      </c>
      <c r="D32" s="249"/>
      <c r="E32" s="249"/>
      <c r="F32" s="249"/>
      <c r="G32" s="249"/>
      <c r="H32" s="225"/>
      <c r="I32" s="225"/>
      <c r="J32" s="225"/>
      <c r="K32" s="225"/>
      <c r="L32" s="225"/>
      <c r="M32" s="225"/>
      <c r="N32" s="225"/>
      <c r="O32" s="225"/>
      <c r="P32" s="225"/>
      <c r="Q32" s="225"/>
      <c r="R32" s="225"/>
      <c r="S32" s="225"/>
      <c r="T32" s="225"/>
      <c r="U32" s="225"/>
      <c r="V32" s="225"/>
      <c r="W32" s="225"/>
      <c r="X32" s="225"/>
      <c r="Y32" s="216"/>
      <c r="Z32" s="216"/>
      <c r="AA32" s="216"/>
      <c r="AB32" s="216"/>
      <c r="AC32" s="216"/>
      <c r="AD32" s="216"/>
      <c r="AE32" s="216"/>
      <c r="AF32" s="216"/>
      <c r="AG32" s="216" t="s">
        <v>162</v>
      </c>
      <c r="AH32" s="216"/>
      <c r="AI32" s="216"/>
      <c r="AJ32" s="216"/>
      <c r="AK32" s="216"/>
      <c r="AL32" s="216"/>
      <c r="AM32" s="216"/>
      <c r="AN32" s="216"/>
      <c r="AO32" s="216"/>
      <c r="AP32" s="216"/>
      <c r="AQ32" s="216"/>
      <c r="AR32" s="216"/>
      <c r="AS32" s="216"/>
      <c r="AT32" s="216"/>
      <c r="AU32" s="216"/>
      <c r="AV32" s="216"/>
      <c r="AW32" s="216"/>
      <c r="AX32" s="216"/>
      <c r="AY32" s="216"/>
      <c r="AZ32" s="216"/>
      <c r="BA32" s="216"/>
      <c r="BB32" s="216"/>
      <c r="BC32" s="216"/>
      <c r="BD32" s="216"/>
      <c r="BE32" s="216"/>
      <c r="BF32" s="216"/>
      <c r="BG32" s="216"/>
      <c r="BH32" s="216"/>
    </row>
    <row r="33" spans="1:60" outlineLevel="1">
      <c r="A33" s="223"/>
      <c r="B33" s="224"/>
      <c r="C33" s="265" t="s">
        <v>182</v>
      </c>
      <c r="D33" s="230"/>
      <c r="E33" s="231"/>
      <c r="F33" s="225"/>
      <c r="G33" s="225"/>
      <c r="H33" s="225"/>
      <c r="I33" s="225"/>
      <c r="J33" s="225"/>
      <c r="K33" s="225"/>
      <c r="L33" s="225"/>
      <c r="M33" s="225"/>
      <c r="N33" s="225"/>
      <c r="O33" s="225"/>
      <c r="P33" s="225"/>
      <c r="Q33" s="225"/>
      <c r="R33" s="225"/>
      <c r="S33" s="225"/>
      <c r="T33" s="225"/>
      <c r="U33" s="225"/>
      <c r="V33" s="225"/>
      <c r="W33" s="225"/>
      <c r="X33" s="225"/>
      <c r="Y33" s="216"/>
      <c r="Z33" s="216"/>
      <c r="AA33" s="216"/>
      <c r="AB33" s="216"/>
      <c r="AC33" s="216"/>
      <c r="AD33" s="216"/>
      <c r="AE33" s="216"/>
      <c r="AF33" s="216"/>
      <c r="AG33" s="216" t="s">
        <v>164</v>
      </c>
      <c r="AH33" s="216">
        <v>0</v>
      </c>
      <c r="AI33" s="216"/>
      <c r="AJ33" s="216"/>
      <c r="AK33" s="216"/>
      <c r="AL33" s="216"/>
      <c r="AM33" s="216"/>
      <c r="AN33" s="216"/>
      <c r="AO33" s="216"/>
      <c r="AP33" s="216"/>
      <c r="AQ33" s="216"/>
      <c r="AR33" s="216"/>
      <c r="AS33" s="216"/>
      <c r="AT33" s="216"/>
      <c r="AU33" s="216"/>
      <c r="AV33" s="216"/>
      <c r="AW33" s="216"/>
      <c r="AX33" s="216"/>
      <c r="AY33" s="216"/>
      <c r="AZ33" s="216"/>
      <c r="BA33" s="216"/>
      <c r="BB33" s="216"/>
      <c r="BC33" s="216"/>
      <c r="BD33" s="216"/>
      <c r="BE33" s="216"/>
      <c r="BF33" s="216"/>
      <c r="BG33" s="216"/>
      <c r="BH33" s="216"/>
    </row>
    <row r="34" spans="1:60" outlineLevel="1">
      <c r="A34" s="223"/>
      <c r="B34" s="224"/>
      <c r="C34" s="265" t="s">
        <v>188</v>
      </c>
      <c r="D34" s="230"/>
      <c r="E34" s="231">
        <v>55.2</v>
      </c>
      <c r="F34" s="225"/>
      <c r="G34" s="225"/>
      <c r="H34" s="225"/>
      <c r="I34" s="225"/>
      <c r="J34" s="225"/>
      <c r="K34" s="225"/>
      <c r="L34" s="225"/>
      <c r="M34" s="225"/>
      <c r="N34" s="225"/>
      <c r="O34" s="225"/>
      <c r="P34" s="225"/>
      <c r="Q34" s="225"/>
      <c r="R34" s="225"/>
      <c r="S34" s="225"/>
      <c r="T34" s="225"/>
      <c r="U34" s="225"/>
      <c r="V34" s="225"/>
      <c r="W34" s="225"/>
      <c r="X34" s="225"/>
      <c r="Y34" s="216"/>
      <c r="Z34" s="216"/>
      <c r="AA34" s="216"/>
      <c r="AB34" s="216"/>
      <c r="AC34" s="216"/>
      <c r="AD34" s="216"/>
      <c r="AE34" s="216"/>
      <c r="AF34" s="216"/>
      <c r="AG34" s="216" t="s">
        <v>164</v>
      </c>
      <c r="AH34" s="216">
        <v>0</v>
      </c>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row>
    <row r="35" spans="1:60" outlineLevel="1">
      <c r="A35" s="241">
        <v>7</v>
      </c>
      <c r="B35" s="242" t="s">
        <v>189</v>
      </c>
      <c r="C35" s="260" t="s">
        <v>190</v>
      </c>
      <c r="D35" s="243" t="s">
        <v>180</v>
      </c>
      <c r="E35" s="244">
        <v>378.07</v>
      </c>
      <c r="F35" s="245"/>
      <c r="G35" s="246">
        <f>ROUND(E35*F35,2)</f>
        <v>0</v>
      </c>
      <c r="H35" s="245"/>
      <c r="I35" s="246">
        <f>ROUND(E35*H35,2)</f>
        <v>0</v>
      </c>
      <c r="J35" s="245"/>
      <c r="K35" s="246">
        <f>ROUND(E35*J35,2)</f>
        <v>0</v>
      </c>
      <c r="L35" s="246">
        <v>21</v>
      </c>
      <c r="M35" s="246">
        <f>G35*(1+L35/100)</f>
        <v>0</v>
      </c>
      <c r="N35" s="246">
        <v>0</v>
      </c>
      <c r="O35" s="246">
        <f>ROUND(E35*N35,2)</f>
        <v>0</v>
      </c>
      <c r="P35" s="246">
        <v>0</v>
      </c>
      <c r="Q35" s="246">
        <f>ROUND(E35*P35,2)</f>
        <v>0</v>
      </c>
      <c r="R35" s="246" t="s">
        <v>157</v>
      </c>
      <c r="S35" s="246" t="s">
        <v>158</v>
      </c>
      <c r="T35" s="247" t="s">
        <v>158</v>
      </c>
      <c r="U35" s="225">
        <v>7.0000000000000007E-2</v>
      </c>
      <c r="V35" s="225">
        <f>ROUND(E35*U35,2)</f>
        <v>26.46</v>
      </c>
      <c r="W35" s="225"/>
      <c r="X35" s="225" t="s">
        <v>159</v>
      </c>
      <c r="Y35" s="216"/>
      <c r="Z35" s="216"/>
      <c r="AA35" s="216"/>
      <c r="AB35" s="216"/>
      <c r="AC35" s="216"/>
      <c r="AD35" s="216"/>
      <c r="AE35" s="216"/>
      <c r="AF35" s="216"/>
      <c r="AG35" s="216" t="s">
        <v>160</v>
      </c>
      <c r="AH35" s="216"/>
      <c r="AI35" s="216"/>
      <c r="AJ35" s="216"/>
      <c r="AK35" s="216"/>
      <c r="AL35" s="216"/>
      <c r="AM35" s="216"/>
      <c r="AN35" s="216"/>
      <c r="AO35" s="216"/>
      <c r="AP35" s="216"/>
      <c r="AQ35" s="216"/>
      <c r="AR35" s="216"/>
      <c r="AS35" s="216"/>
      <c r="AT35" s="216"/>
      <c r="AU35" s="216"/>
      <c r="AV35" s="216"/>
      <c r="AW35" s="216"/>
      <c r="AX35" s="216"/>
      <c r="AY35" s="216"/>
      <c r="AZ35" s="216"/>
      <c r="BA35" s="216"/>
      <c r="BB35" s="216"/>
      <c r="BC35" s="216"/>
      <c r="BD35" s="216"/>
      <c r="BE35" s="216"/>
      <c r="BF35" s="216"/>
      <c r="BG35" s="216"/>
      <c r="BH35" s="216"/>
    </row>
    <row r="36" spans="1:60" outlineLevel="1">
      <c r="A36" s="223"/>
      <c r="B36" s="224"/>
      <c r="C36" s="261" t="s">
        <v>191</v>
      </c>
      <c r="D36" s="249"/>
      <c r="E36" s="249"/>
      <c r="F36" s="249"/>
      <c r="G36" s="249"/>
      <c r="H36" s="225"/>
      <c r="I36" s="225"/>
      <c r="J36" s="225"/>
      <c r="K36" s="225"/>
      <c r="L36" s="225"/>
      <c r="M36" s="225"/>
      <c r="N36" s="225"/>
      <c r="O36" s="225"/>
      <c r="P36" s="225"/>
      <c r="Q36" s="225"/>
      <c r="R36" s="225"/>
      <c r="S36" s="225"/>
      <c r="T36" s="225"/>
      <c r="U36" s="225"/>
      <c r="V36" s="225"/>
      <c r="W36" s="225"/>
      <c r="X36" s="225"/>
      <c r="Y36" s="216"/>
      <c r="Z36" s="216"/>
      <c r="AA36" s="216"/>
      <c r="AB36" s="216"/>
      <c r="AC36" s="216"/>
      <c r="AD36" s="216"/>
      <c r="AE36" s="216"/>
      <c r="AF36" s="216"/>
      <c r="AG36" s="216" t="s">
        <v>162</v>
      </c>
      <c r="AH36" s="216"/>
      <c r="AI36" s="216"/>
      <c r="AJ36" s="216"/>
      <c r="AK36" s="216"/>
      <c r="AL36" s="216"/>
      <c r="AM36" s="216"/>
      <c r="AN36" s="216"/>
      <c r="AO36" s="216"/>
      <c r="AP36" s="216"/>
      <c r="AQ36" s="216"/>
      <c r="AR36" s="216"/>
      <c r="AS36" s="216"/>
      <c r="AT36" s="216"/>
      <c r="AU36" s="216"/>
      <c r="AV36" s="216"/>
      <c r="AW36" s="216"/>
      <c r="AX36" s="216"/>
      <c r="AY36" s="216"/>
      <c r="AZ36" s="216"/>
      <c r="BA36" s="216"/>
      <c r="BB36" s="216"/>
      <c r="BC36" s="216"/>
      <c r="BD36" s="216"/>
      <c r="BE36" s="216"/>
      <c r="BF36" s="216"/>
      <c r="BG36" s="216"/>
      <c r="BH36" s="216"/>
    </row>
    <row r="37" spans="1:60" outlineLevel="1">
      <c r="A37" s="241">
        <v>8</v>
      </c>
      <c r="B37" s="242" t="s">
        <v>192</v>
      </c>
      <c r="C37" s="260" t="s">
        <v>193</v>
      </c>
      <c r="D37" s="243" t="s">
        <v>180</v>
      </c>
      <c r="E37" s="244">
        <v>55.2</v>
      </c>
      <c r="F37" s="245"/>
      <c r="G37" s="246">
        <f>ROUND(E37*F37,2)</f>
        <v>0</v>
      </c>
      <c r="H37" s="245"/>
      <c r="I37" s="246">
        <f>ROUND(E37*H37,2)</f>
        <v>0</v>
      </c>
      <c r="J37" s="245"/>
      <c r="K37" s="246">
        <f>ROUND(E37*J37,2)</f>
        <v>0</v>
      </c>
      <c r="L37" s="246">
        <v>21</v>
      </c>
      <c r="M37" s="246">
        <f>G37*(1+L37/100)</f>
        <v>0</v>
      </c>
      <c r="N37" s="246">
        <v>0</v>
      </c>
      <c r="O37" s="246">
        <f>ROUND(E37*N37,2)</f>
        <v>0</v>
      </c>
      <c r="P37" s="246">
        <v>0</v>
      </c>
      <c r="Q37" s="246">
        <f>ROUND(E37*P37,2)</f>
        <v>0</v>
      </c>
      <c r="R37" s="246" t="s">
        <v>157</v>
      </c>
      <c r="S37" s="246" t="s">
        <v>158</v>
      </c>
      <c r="T37" s="247" t="s">
        <v>158</v>
      </c>
      <c r="U37" s="225">
        <v>0.32700000000000001</v>
      </c>
      <c r="V37" s="225">
        <f>ROUND(E37*U37,2)</f>
        <v>18.05</v>
      </c>
      <c r="W37" s="225"/>
      <c r="X37" s="225" t="s">
        <v>159</v>
      </c>
      <c r="Y37" s="216"/>
      <c r="Z37" s="216"/>
      <c r="AA37" s="216"/>
      <c r="AB37" s="216"/>
      <c r="AC37" s="216"/>
      <c r="AD37" s="216"/>
      <c r="AE37" s="216"/>
      <c r="AF37" s="216"/>
      <c r="AG37" s="216" t="s">
        <v>160</v>
      </c>
      <c r="AH37" s="216"/>
      <c r="AI37" s="216"/>
      <c r="AJ37" s="216"/>
      <c r="AK37" s="216"/>
      <c r="AL37" s="216"/>
      <c r="AM37" s="216"/>
      <c r="AN37" s="216"/>
      <c r="AO37" s="216"/>
      <c r="AP37" s="216"/>
      <c r="AQ37" s="216"/>
      <c r="AR37" s="216"/>
      <c r="AS37" s="216"/>
      <c r="AT37" s="216"/>
      <c r="AU37" s="216"/>
      <c r="AV37" s="216"/>
      <c r="AW37" s="216"/>
      <c r="AX37" s="216"/>
      <c r="AY37" s="216"/>
      <c r="AZ37" s="216"/>
      <c r="BA37" s="216"/>
      <c r="BB37" s="216"/>
      <c r="BC37" s="216"/>
      <c r="BD37" s="216"/>
      <c r="BE37" s="216"/>
      <c r="BF37" s="216"/>
      <c r="BG37" s="216"/>
      <c r="BH37" s="216"/>
    </row>
    <row r="38" spans="1:60" outlineLevel="1">
      <c r="A38" s="223"/>
      <c r="B38" s="224"/>
      <c r="C38" s="261" t="s">
        <v>191</v>
      </c>
      <c r="D38" s="249"/>
      <c r="E38" s="249"/>
      <c r="F38" s="249"/>
      <c r="G38" s="249"/>
      <c r="H38" s="225"/>
      <c r="I38" s="225"/>
      <c r="J38" s="225"/>
      <c r="K38" s="225"/>
      <c r="L38" s="225"/>
      <c r="M38" s="225"/>
      <c r="N38" s="225"/>
      <c r="O38" s="225"/>
      <c r="P38" s="225"/>
      <c r="Q38" s="225"/>
      <c r="R38" s="225"/>
      <c r="S38" s="225"/>
      <c r="T38" s="225"/>
      <c r="U38" s="225"/>
      <c r="V38" s="225"/>
      <c r="W38" s="225"/>
      <c r="X38" s="225"/>
      <c r="Y38" s="216"/>
      <c r="Z38" s="216"/>
      <c r="AA38" s="216"/>
      <c r="AB38" s="216"/>
      <c r="AC38" s="216"/>
      <c r="AD38" s="216"/>
      <c r="AE38" s="216"/>
      <c r="AF38" s="216"/>
      <c r="AG38" s="216" t="s">
        <v>162</v>
      </c>
      <c r="AH38" s="216"/>
      <c r="AI38" s="216"/>
      <c r="AJ38" s="216"/>
      <c r="AK38" s="216"/>
      <c r="AL38" s="216"/>
      <c r="AM38" s="216"/>
      <c r="AN38" s="216"/>
      <c r="AO38" s="216"/>
      <c r="AP38" s="216"/>
      <c r="AQ38" s="216"/>
      <c r="AR38" s="216"/>
      <c r="AS38" s="216"/>
      <c r="AT38" s="216"/>
      <c r="AU38" s="216"/>
      <c r="AV38" s="216"/>
      <c r="AW38" s="216"/>
      <c r="AX38" s="216"/>
      <c r="AY38" s="216"/>
      <c r="AZ38" s="216"/>
      <c r="BA38" s="216"/>
      <c r="BB38" s="216"/>
      <c r="BC38" s="216"/>
      <c r="BD38" s="216"/>
      <c r="BE38" s="216"/>
      <c r="BF38" s="216"/>
      <c r="BG38" s="216"/>
      <c r="BH38" s="216"/>
    </row>
    <row r="39" spans="1:60" outlineLevel="1">
      <c r="A39" s="241">
        <v>9</v>
      </c>
      <c r="B39" s="242" t="s">
        <v>194</v>
      </c>
      <c r="C39" s="260" t="s">
        <v>195</v>
      </c>
      <c r="D39" s="243" t="s">
        <v>156</v>
      </c>
      <c r="E39" s="244">
        <v>131.52000000000001</v>
      </c>
      <c r="F39" s="245"/>
      <c r="G39" s="246">
        <f>ROUND(E39*F39,2)</f>
        <v>0</v>
      </c>
      <c r="H39" s="245"/>
      <c r="I39" s="246">
        <f>ROUND(E39*H39,2)</f>
        <v>0</v>
      </c>
      <c r="J39" s="245"/>
      <c r="K39" s="246">
        <f>ROUND(E39*J39,2)</f>
        <v>0</v>
      </c>
      <c r="L39" s="246">
        <v>21</v>
      </c>
      <c r="M39" s="246">
        <f>G39*(1+L39/100)</f>
        <v>0</v>
      </c>
      <c r="N39" s="246">
        <v>0</v>
      </c>
      <c r="O39" s="246">
        <f>ROUND(E39*N39,2)</f>
        <v>0</v>
      </c>
      <c r="P39" s="246">
        <v>0</v>
      </c>
      <c r="Q39" s="246">
        <f>ROUND(E39*P39,2)</f>
        <v>0</v>
      </c>
      <c r="R39" s="246" t="s">
        <v>157</v>
      </c>
      <c r="S39" s="246" t="s">
        <v>158</v>
      </c>
      <c r="T39" s="247" t="s">
        <v>158</v>
      </c>
      <c r="U39" s="225">
        <v>0.35</v>
      </c>
      <c r="V39" s="225">
        <f>ROUND(E39*U39,2)</f>
        <v>46.03</v>
      </c>
      <c r="W39" s="225"/>
      <c r="X39" s="225" t="s">
        <v>159</v>
      </c>
      <c r="Y39" s="216"/>
      <c r="Z39" s="216"/>
      <c r="AA39" s="216"/>
      <c r="AB39" s="216"/>
      <c r="AC39" s="216"/>
      <c r="AD39" s="216"/>
      <c r="AE39" s="216"/>
      <c r="AF39" s="216"/>
      <c r="AG39" s="216" t="s">
        <v>160</v>
      </c>
      <c r="AH39" s="216"/>
      <c r="AI39" s="216"/>
      <c r="AJ39" s="216"/>
      <c r="AK39" s="216"/>
      <c r="AL39" s="216"/>
      <c r="AM39" s="216"/>
      <c r="AN39" s="216"/>
      <c r="AO39" s="216"/>
      <c r="AP39" s="216"/>
      <c r="AQ39" s="216"/>
      <c r="AR39" s="216"/>
      <c r="AS39" s="216"/>
      <c r="AT39" s="216"/>
      <c r="AU39" s="216"/>
      <c r="AV39" s="216"/>
      <c r="AW39" s="216"/>
      <c r="AX39" s="216"/>
      <c r="AY39" s="216"/>
      <c r="AZ39" s="216"/>
      <c r="BA39" s="216"/>
      <c r="BB39" s="216"/>
      <c r="BC39" s="216"/>
      <c r="BD39" s="216"/>
      <c r="BE39" s="216"/>
      <c r="BF39" s="216"/>
      <c r="BG39" s="216"/>
      <c r="BH39" s="216"/>
    </row>
    <row r="40" spans="1:60" outlineLevel="1">
      <c r="A40" s="223"/>
      <c r="B40" s="224"/>
      <c r="C40" s="261" t="s">
        <v>196</v>
      </c>
      <c r="D40" s="249"/>
      <c r="E40" s="249"/>
      <c r="F40" s="249"/>
      <c r="G40" s="249"/>
      <c r="H40" s="225"/>
      <c r="I40" s="225"/>
      <c r="J40" s="225"/>
      <c r="K40" s="225"/>
      <c r="L40" s="225"/>
      <c r="M40" s="225"/>
      <c r="N40" s="225"/>
      <c r="O40" s="225"/>
      <c r="P40" s="225"/>
      <c r="Q40" s="225"/>
      <c r="R40" s="225"/>
      <c r="S40" s="225"/>
      <c r="T40" s="225"/>
      <c r="U40" s="225"/>
      <c r="V40" s="225"/>
      <c r="W40" s="225"/>
      <c r="X40" s="225"/>
      <c r="Y40" s="216"/>
      <c r="Z40" s="216"/>
      <c r="AA40" s="216"/>
      <c r="AB40" s="216"/>
      <c r="AC40" s="216"/>
      <c r="AD40" s="216"/>
      <c r="AE40" s="216"/>
      <c r="AF40" s="216"/>
      <c r="AG40" s="216" t="s">
        <v>162</v>
      </c>
      <c r="AH40" s="216"/>
      <c r="AI40" s="216"/>
      <c r="AJ40" s="216"/>
      <c r="AK40" s="216"/>
      <c r="AL40" s="216"/>
      <c r="AM40" s="216"/>
      <c r="AN40" s="216"/>
      <c r="AO40" s="216"/>
      <c r="AP40" s="216"/>
      <c r="AQ40" s="216"/>
      <c r="AR40" s="216"/>
      <c r="AS40" s="216"/>
      <c r="AT40" s="216"/>
      <c r="AU40" s="216"/>
      <c r="AV40" s="216"/>
      <c r="AW40" s="216"/>
      <c r="AX40" s="216"/>
      <c r="AY40" s="216"/>
      <c r="AZ40" s="216"/>
      <c r="BA40" s="248" t="str">
        <f>C40</f>
        <v>bez naložení do dopravní nádoby, ale s vyprázdněním dopravní nádoby na hromadu nebo na dopravní prostředek,</v>
      </c>
      <c r="BB40" s="216"/>
      <c r="BC40" s="216"/>
      <c r="BD40" s="216"/>
      <c r="BE40" s="216"/>
      <c r="BF40" s="216"/>
      <c r="BG40" s="216"/>
      <c r="BH40" s="216"/>
    </row>
    <row r="41" spans="1:60" outlineLevel="1">
      <c r="A41" s="223"/>
      <c r="B41" s="224"/>
      <c r="C41" s="265" t="s">
        <v>171</v>
      </c>
      <c r="D41" s="230"/>
      <c r="E41" s="231">
        <v>131.52000000000001</v>
      </c>
      <c r="F41" s="225"/>
      <c r="G41" s="225"/>
      <c r="H41" s="225"/>
      <c r="I41" s="225"/>
      <c r="J41" s="225"/>
      <c r="K41" s="225"/>
      <c r="L41" s="225"/>
      <c r="M41" s="225"/>
      <c r="N41" s="225"/>
      <c r="O41" s="225"/>
      <c r="P41" s="225"/>
      <c r="Q41" s="225"/>
      <c r="R41" s="225"/>
      <c r="S41" s="225"/>
      <c r="T41" s="225"/>
      <c r="U41" s="225"/>
      <c r="V41" s="225"/>
      <c r="W41" s="225"/>
      <c r="X41" s="225"/>
      <c r="Y41" s="216"/>
      <c r="Z41" s="216"/>
      <c r="AA41" s="216"/>
      <c r="AB41" s="216"/>
      <c r="AC41" s="216"/>
      <c r="AD41" s="216"/>
      <c r="AE41" s="216"/>
      <c r="AF41" s="216"/>
      <c r="AG41" s="216" t="s">
        <v>164</v>
      </c>
      <c r="AH41" s="216">
        <v>0</v>
      </c>
      <c r="AI41" s="216"/>
      <c r="AJ41" s="216"/>
      <c r="AK41" s="216"/>
      <c r="AL41" s="216"/>
      <c r="AM41" s="216"/>
      <c r="AN41" s="216"/>
      <c r="AO41" s="216"/>
      <c r="AP41" s="216"/>
      <c r="AQ41" s="216"/>
      <c r="AR41" s="216"/>
      <c r="AS41" s="216"/>
      <c r="AT41" s="216"/>
      <c r="AU41" s="216"/>
      <c r="AV41" s="216"/>
      <c r="AW41" s="216"/>
      <c r="AX41" s="216"/>
      <c r="AY41" s="216"/>
      <c r="AZ41" s="216"/>
      <c r="BA41" s="216"/>
      <c r="BB41" s="216"/>
      <c r="BC41" s="216"/>
      <c r="BD41" s="216"/>
      <c r="BE41" s="216"/>
      <c r="BF41" s="216"/>
      <c r="BG41" s="216"/>
      <c r="BH41" s="216"/>
    </row>
    <row r="42" spans="1:60" outlineLevel="1">
      <c r="A42" s="241">
        <v>10</v>
      </c>
      <c r="B42" s="242" t="s">
        <v>197</v>
      </c>
      <c r="C42" s="260" t="s">
        <v>198</v>
      </c>
      <c r="D42" s="243" t="s">
        <v>156</v>
      </c>
      <c r="E42" s="244">
        <v>74.62</v>
      </c>
      <c r="F42" s="245"/>
      <c r="G42" s="246">
        <f>ROUND(E42*F42,2)</f>
        <v>0</v>
      </c>
      <c r="H42" s="245"/>
      <c r="I42" s="246">
        <f>ROUND(E42*H42,2)</f>
        <v>0</v>
      </c>
      <c r="J42" s="245"/>
      <c r="K42" s="246">
        <f>ROUND(E42*J42,2)</f>
        <v>0</v>
      </c>
      <c r="L42" s="246">
        <v>21</v>
      </c>
      <c r="M42" s="246">
        <f>G42*(1+L42/100)</f>
        <v>0</v>
      </c>
      <c r="N42" s="246">
        <v>0</v>
      </c>
      <c r="O42" s="246">
        <f>ROUND(E42*N42,2)</f>
        <v>0</v>
      </c>
      <c r="P42" s="246">
        <v>0</v>
      </c>
      <c r="Q42" s="246">
        <f>ROUND(E42*P42,2)</f>
        <v>0</v>
      </c>
      <c r="R42" s="246" t="s">
        <v>157</v>
      </c>
      <c r="S42" s="246" t="s">
        <v>158</v>
      </c>
      <c r="T42" s="247" t="s">
        <v>158</v>
      </c>
      <c r="U42" s="225">
        <v>1.0999999999999999E-2</v>
      </c>
      <c r="V42" s="225">
        <f>ROUND(E42*U42,2)</f>
        <v>0.82</v>
      </c>
      <c r="W42" s="225"/>
      <c r="X42" s="225" t="s">
        <v>159</v>
      </c>
      <c r="Y42" s="216"/>
      <c r="Z42" s="216"/>
      <c r="AA42" s="216"/>
      <c r="AB42" s="216"/>
      <c r="AC42" s="216"/>
      <c r="AD42" s="216"/>
      <c r="AE42" s="216"/>
      <c r="AF42" s="216"/>
      <c r="AG42" s="216" t="s">
        <v>160</v>
      </c>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row>
    <row r="43" spans="1:60" outlineLevel="1">
      <c r="A43" s="223"/>
      <c r="B43" s="224"/>
      <c r="C43" s="261" t="s">
        <v>199</v>
      </c>
      <c r="D43" s="249"/>
      <c r="E43" s="249"/>
      <c r="F43" s="249"/>
      <c r="G43" s="249"/>
      <c r="H43" s="225"/>
      <c r="I43" s="225"/>
      <c r="J43" s="225"/>
      <c r="K43" s="225"/>
      <c r="L43" s="225"/>
      <c r="M43" s="225"/>
      <c r="N43" s="225"/>
      <c r="O43" s="225"/>
      <c r="P43" s="225"/>
      <c r="Q43" s="225"/>
      <c r="R43" s="225"/>
      <c r="S43" s="225"/>
      <c r="T43" s="225"/>
      <c r="U43" s="225"/>
      <c r="V43" s="225"/>
      <c r="W43" s="225"/>
      <c r="X43" s="225"/>
      <c r="Y43" s="216"/>
      <c r="Z43" s="216"/>
      <c r="AA43" s="216"/>
      <c r="AB43" s="216"/>
      <c r="AC43" s="216"/>
      <c r="AD43" s="216"/>
      <c r="AE43" s="216"/>
      <c r="AF43" s="216"/>
      <c r="AG43" s="216" t="s">
        <v>162</v>
      </c>
      <c r="AH43" s="216"/>
      <c r="AI43" s="216"/>
      <c r="AJ43" s="216"/>
      <c r="AK43" s="216"/>
      <c r="AL43" s="216"/>
      <c r="AM43" s="216"/>
      <c r="AN43" s="216"/>
      <c r="AO43" s="216"/>
      <c r="AP43" s="216"/>
      <c r="AQ43" s="216"/>
      <c r="AR43" s="216"/>
      <c r="AS43" s="216"/>
      <c r="AT43" s="216"/>
      <c r="AU43" s="216"/>
      <c r="AV43" s="216"/>
      <c r="AW43" s="216"/>
      <c r="AX43" s="216"/>
      <c r="AY43" s="216"/>
      <c r="AZ43" s="216"/>
      <c r="BA43" s="216"/>
      <c r="BB43" s="216"/>
      <c r="BC43" s="216"/>
      <c r="BD43" s="216"/>
      <c r="BE43" s="216"/>
      <c r="BF43" s="216"/>
      <c r="BG43" s="216"/>
      <c r="BH43" s="216"/>
    </row>
    <row r="44" spans="1:60" outlineLevel="1">
      <c r="A44" s="223"/>
      <c r="B44" s="224"/>
      <c r="C44" s="265" t="s">
        <v>200</v>
      </c>
      <c r="D44" s="230"/>
      <c r="E44" s="231"/>
      <c r="F44" s="225"/>
      <c r="G44" s="225"/>
      <c r="H44" s="225"/>
      <c r="I44" s="225"/>
      <c r="J44" s="225"/>
      <c r="K44" s="225"/>
      <c r="L44" s="225"/>
      <c r="M44" s="225"/>
      <c r="N44" s="225"/>
      <c r="O44" s="225"/>
      <c r="P44" s="225"/>
      <c r="Q44" s="225"/>
      <c r="R44" s="225"/>
      <c r="S44" s="225"/>
      <c r="T44" s="225"/>
      <c r="U44" s="225"/>
      <c r="V44" s="225"/>
      <c r="W44" s="225"/>
      <c r="X44" s="225"/>
      <c r="Y44" s="216"/>
      <c r="Z44" s="216"/>
      <c r="AA44" s="216"/>
      <c r="AB44" s="216"/>
      <c r="AC44" s="216"/>
      <c r="AD44" s="216"/>
      <c r="AE44" s="216"/>
      <c r="AF44" s="216"/>
      <c r="AG44" s="216" t="s">
        <v>164</v>
      </c>
      <c r="AH44" s="216">
        <v>0</v>
      </c>
      <c r="AI44" s="216"/>
      <c r="AJ44" s="216"/>
      <c r="AK44" s="216"/>
      <c r="AL44" s="216"/>
      <c r="AM44" s="216"/>
      <c r="AN44" s="216"/>
      <c r="AO44" s="216"/>
      <c r="AP44" s="216"/>
      <c r="AQ44" s="216"/>
      <c r="AR44" s="216"/>
      <c r="AS44" s="216"/>
      <c r="AT44" s="216"/>
      <c r="AU44" s="216"/>
      <c r="AV44" s="216"/>
      <c r="AW44" s="216"/>
      <c r="AX44" s="216"/>
      <c r="AY44" s="216"/>
      <c r="AZ44" s="216"/>
      <c r="BA44" s="216"/>
      <c r="BB44" s="216"/>
      <c r="BC44" s="216"/>
      <c r="BD44" s="216"/>
      <c r="BE44" s="216"/>
      <c r="BF44" s="216"/>
      <c r="BG44" s="216"/>
      <c r="BH44" s="216"/>
    </row>
    <row r="45" spans="1:60" outlineLevel="1">
      <c r="A45" s="223"/>
      <c r="B45" s="224"/>
      <c r="C45" s="265" t="s">
        <v>201</v>
      </c>
      <c r="D45" s="230"/>
      <c r="E45" s="231">
        <v>263.04000000000002</v>
      </c>
      <c r="F45" s="225"/>
      <c r="G45" s="225"/>
      <c r="H45" s="225"/>
      <c r="I45" s="225"/>
      <c r="J45" s="225"/>
      <c r="K45" s="225"/>
      <c r="L45" s="225"/>
      <c r="M45" s="225"/>
      <c r="N45" s="225"/>
      <c r="O45" s="225"/>
      <c r="P45" s="225"/>
      <c r="Q45" s="225"/>
      <c r="R45" s="225"/>
      <c r="S45" s="225"/>
      <c r="T45" s="225"/>
      <c r="U45" s="225"/>
      <c r="V45" s="225"/>
      <c r="W45" s="225"/>
      <c r="X45" s="225"/>
      <c r="Y45" s="216"/>
      <c r="Z45" s="216"/>
      <c r="AA45" s="216"/>
      <c r="AB45" s="216"/>
      <c r="AC45" s="216"/>
      <c r="AD45" s="216"/>
      <c r="AE45" s="216"/>
      <c r="AF45" s="216"/>
      <c r="AG45" s="216" t="s">
        <v>164</v>
      </c>
      <c r="AH45" s="216">
        <v>0</v>
      </c>
      <c r="AI45" s="216"/>
      <c r="AJ45" s="216"/>
      <c r="AK45" s="216"/>
      <c r="AL45" s="216"/>
      <c r="AM45" s="216"/>
      <c r="AN45" s="216"/>
      <c r="AO45" s="216"/>
      <c r="AP45" s="216"/>
      <c r="AQ45" s="216"/>
      <c r="AR45" s="216"/>
      <c r="AS45" s="216"/>
      <c r="AT45" s="216"/>
      <c r="AU45" s="216"/>
      <c r="AV45" s="216"/>
      <c r="AW45" s="216"/>
      <c r="AX45" s="216"/>
      <c r="AY45" s="216"/>
      <c r="AZ45" s="216"/>
      <c r="BA45" s="216"/>
      <c r="BB45" s="216"/>
      <c r="BC45" s="216"/>
      <c r="BD45" s="216"/>
      <c r="BE45" s="216"/>
      <c r="BF45" s="216"/>
      <c r="BG45" s="216"/>
      <c r="BH45" s="216"/>
    </row>
    <row r="46" spans="1:60" outlineLevel="1">
      <c r="A46" s="223"/>
      <c r="B46" s="224"/>
      <c r="C46" s="265" t="s">
        <v>202</v>
      </c>
      <c r="D46" s="230"/>
      <c r="E46" s="231"/>
      <c r="F46" s="225"/>
      <c r="G46" s="225"/>
      <c r="H46" s="225"/>
      <c r="I46" s="225"/>
      <c r="J46" s="225"/>
      <c r="K46" s="225"/>
      <c r="L46" s="225"/>
      <c r="M46" s="225"/>
      <c r="N46" s="225"/>
      <c r="O46" s="225"/>
      <c r="P46" s="225"/>
      <c r="Q46" s="225"/>
      <c r="R46" s="225"/>
      <c r="S46" s="225"/>
      <c r="T46" s="225"/>
      <c r="U46" s="225"/>
      <c r="V46" s="225"/>
      <c r="W46" s="225"/>
      <c r="X46" s="225"/>
      <c r="Y46" s="216"/>
      <c r="Z46" s="216"/>
      <c r="AA46" s="216"/>
      <c r="AB46" s="216"/>
      <c r="AC46" s="216"/>
      <c r="AD46" s="216"/>
      <c r="AE46" s="216"/>
      <c r="AF46" s="216"/>
      <c r="AG46" s="216" t="s">
        <v>164</v>
      </c>
      <c r="AH46" s="216">
        <v>0</v>
      </c>
      <c r="AI46" s="216"/>
      <c r="AJ46" s="216"/>
      <c r="AK46" s="216"/>
      <c r="AL46" s="216"/>
      <c r="AM46" s="216"/>
      <c r="AN46" s="216"/>
      <c r="AO46" s="216"/>
      <c r="AP46" s="216"/>
      <c r="AQ46" s="216"/>
      <c r="AR46" s="216"/>
      <c r="AS46" s="216"/>
      <c r="AT46" s="216"/>
      <c r="AU46" s="216"/>
      <c r="AV46" s="216"/>
      <c r="AW46" s="216"/>
      <c r="AX46" s="216"/>
      <c r="AY46" s="216"/>
      <c r="AZ46" s="216"/>
      <c r="BA46" s="216"/>
      <c r="BB46" s="216"/>
      <c r="BC46" s="216"/>
      <c r="BD46" s="216"/>
      <c r="BE46" s="216"/>
      <c r="BF46" s="216"/>
      <c r="BG46" s="216"/>
      <c r="BH46" s="216"/>
    </row>
    <row r="47" spans="1:60" outlineLevel="1">
      <c r="A47" s="223"/>
      <c r="B47" s="224"/>
      <c r="C47" s="265" t="s">
        <v>203</v>
      </c>
      <c r="D47" s="230"/>
      <c r="E47" s="231">
        <v>-188.42</v>
      </c>
      <c r="F47" s="225"/>
      <c r="G47" s="225"/>
      <c r="H47" s="225"/>
      <c r="I47" s="225"/>
      <c r="J47" s="225"/>
      <c r="K47" s="225"/>
      <c r="L47" s="225"/>
      <c r="M47" s="225"/>
      <c r="N47" s="225"/>
      <c r="O47" s="225"/>
      <c r="P47" s="225"/>
      <c r="Q47" s="225"/>
      <c r="R47" s="225"/>
      <c r="S47" s="225"/>
      <c r="T47" s="225"/>
      <c r="U47" s="225"/>
      <c r="V47" s="225"/>
      <c r="W47" s="225"/>
      <c r="X47" s="225"/>
      <c r="Y47" s="216"/>
      <c r="Z47" s="216"/>
      <c r="AA47" s="216"/>
      <c r="AB47" s="216"/>
      <c r="AC47" s="216"/>
      <c r="AD47" s="216"/>
      <c r="AE47" s="216"/>
      <c r="AF47" s="216"/>
      <c r="AG47" s="216" t="s">
        <v>164</v>
      </c>
      <c r="AH47" s="216">
        <v>0</v>
      </c>
      <c r="AI47" s="216"/>
      <c r="AJ47" s="216"/>
      <c r="AK47" s="216"/>
      <c r="AL47" s="216"/>
      <c r="AM47" s="216"/>
      <c r="AN47" s="216"/>
      <c r="AO47" s="216"/>
      <c r="AP47" s="216"/>
      <c r="AQ47" s="216"/>
      <c r="AR47" s="216"/>
      <c r="AS47" s="216"/>
      <c r="AT47" s="216"/>
      <c r="AU47" s="216"/>
      <c r="AV47" s="216"/>
      <c r="AW47" s="216"/>
      <c r="AX47" s="216"/>
      <c r="AY47" s="216"/>
      <c r="AZ47" s="216"/>
      <c r="BA47" s="216"/>
      <c r="BB47" s="216"/>
      <c r="BC47" s="216"/>
      <c r="BD47" s="216"/>
      <c r="BE47" s="216"/>
      <c r="BF47" s="216"/>
      <c r="BG47" s="216"/>
      <c r="BH47" s="216"/>
    </row>
    <row r="48" spans="1:60" outlineLevel="1">
      <c r="A48" s="241">
        <v>11</v>
      </c>
      <c r="B48" s="242" t="s">
        <v>204</v>
      </c>
      <c r="C48" s="260" t="s">
        <v>205</v>
      </c>
      <c r="D48" s="243" t="s">
        <v>156</v>
      </c>
      <c r="E48" s="244">
        <v>188.41611</v>
      </c>
      <c r="F48" s="245"/>
      <c r="G48" s="246">
        <f>ROUND(E48*F48,2)</f>
        <v>0</v>
      </c>
      <c r="H48" s="245"/>
      <c r="I48" s="246">
        <f>ROUND(E48*H48,2)</f>
        <v>0</v>
      </c>
      <c r="J48" s="245"/>
      <c r="K48" s="246">
        <f>ROUND(E48*J48,2)</f>
        <v>0</v>
      </c>
      <c r="L48" s="246">
        <v>21</v>
      </c>
      <c r="M48" s="246">
        <f>G48*(1+L48/100)</f>
        <v>0</v>
      </c>
      <c r="N48" s="246">
        <v>0</v>
      </c>
      <c r="O48" s="246">
        <f>ROUND(E48*N48,2)</f>
        <v>0</v>
      </c>
      <c r="P48" s="246">
        <v>0</v>
      </c>
      <c r="Q48" s="246">
        <f>ROUND(E48*P48,2)</f>
        <v>0</v>
      </c>
      <c r="R48" s="246" t="s">
        <v>157</v>
      </c>
      <c r="S48" s="246" t="s">
        <v>158</v>
      </c>
      <c r="T48" s="247" t="s">
        <v>158</v>
      </c>
      <c r="U48" s="225">
        <v>0</v>
      </c>
      <c r="V48" s="225">
        <f>ROUND(E48*U48,2)</f>
        <v>0</v>
      </c>
      <c r="W48" s="225"/>
      <c r="X48" s="225" t="s">
        <v>159</v>
      </c>
      <c r="Y48" s="216"/>
      <c r="Z48" s="216"/>
      <c r="AA48" s="216"/>
      <c r="AB48" s="216"/>
      <c r="AC48" s="216"/>
      <c r="AD48" s="216"/>
      <c r="AE48" s="216"/>
      <c r="AF48" s="216"/>
      <c r="AG48" s="216" t="s">
        <v>206</v>
      </c>
      <c r="AH48" s="216"/>
      <c r="AI48" s="216"/>
      <c r="AJ48" s="216"/>
      <c r="AK48" s="216"/>
      <c r="AL48" s="216"/>
      <c r="AM48" s="216"/>
      <c r="AN48" s="216"/>
      <c r="AO48" s="216"/>
      <c r="AP48" s="216"/>
      <c r="AQ48" s="216"/>
      <c r="AR48" s="216"/>
      <c r="AS48" s="216"/>
      <c r="AT48" s="216"/>
      <c r="AU48" s="216"/>
      <c r="AV48" s="216"/>
      <c r="AW48" s="216"/>
      <c r="AX48" s="216"/>
      <c r="AY48" s="216"/>
      <c r="AZ48" s="216"/>
      <c r="BA48" s="216"/>
      <c r="BB48" s="216"/>
      <c r="BC48" s="216"/>
      <c r="BD48" s="216"/>
      <c r="BE48" s="216"/>
      <c r="BF48" s="216"/>
      <c r="BG48" s="216"/>
      <c r="BH48" s="216"/>
    </row>
    <row r="49" spans="1:60" outlineLevel="1">
      <c r="A49" s="223"/>
      <c r="B49" s="224"/>
      <c r="C49" s="261" t="s">
        <v>207</v>
      </c>
      <c r="D49" s="249"/>
      <c r="E49" s="249"/>
      <c r="F49" s="249"/>
      <c r="G49" s="249"/>
      <c r="H49" s="225"/>
      <c r="I49" s="225"/>
      <c r="J49" s="225"/>
      <c r="K49" s="225"/>
      <c r="L49" s="225"/>
      <c r="M49" s="225"/>
      <c r="N49" s="225"/>
      <c r="O49" s="225"/>
      <c r="P49" s="225"/>
      <c r="Q49" s="225"/>
      <c r="R49" s="225"/>
      <c r="S49" s="225"/>
      <c r="T49" s="225"/>
      <c r="U49" s="225"/>
      <c r="V49" s="225"/>
      <c r="W49" s="225"/>
      <c r="X49" s="225"/>
      <c r="Y49" s="216"/>
      <c r="Z49" s="216"/>
      <c r="AA49" s="216"/>
      <c r="AB49" s="216"/>
      <c r="AC49" s="216"/>
      <c r="AD49" s="216"/>
      <c r="AE49" s="216"/>
      <c r="AF49" s="216"/>
      <c r="AG49" s="216" t="s">
        <v>162</v>
      </c>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row>
    <row r="50" spans="1:60" outlineLevel="1">
      <c r="A50" s="223"/>
      <c r="B50" s="224"/>
      <c r="C50" s="266" t="s">
        <v>208</v>
      </c>
      <c r="D50" s="250"/>
      <c r="E50" s="250"/>
      <c r="F50" s="250"/>
      <c r="G50" s="250"/>
      <c r="H50" s="225"/>
      <c r="I50" s="225"/>
      <c r="J50" s="225"/>
      <c r="K50" s="225"/>
      <c r="L50" s="225"/>
      <c r="M50" s="225"/>
      <c r="N50" s="225"/>
      <c r="O50" s="225"/>
      <c r="P50" s="225"/>
      <c r="Q50" s="225"/>
      <c r="R50" s="225"/>
      <c r="S50" s="225"/>
      <c r="T50" s="225"/>
      <c r="U50" s="225"/>
      <c r="V50" s="225"/>
      <c r="W50" s="225"/>
      <c r="X50" s="225"/>
      <c r="Y50" s="216"/>
      <c r="Z50" s="216"/>
      <c r="AA50" s="216"/>
      <c r="AB50" s="216"/>
      <c r="AC50" s="216"/>
      <c r="AD50" s="216"/>
      <c r="AE50" s="216"/>
      <c r="AF50" s="216"/>
      <c r="AG50" s="216" t="s">
        <v>209</v>
      </c>
      <c r="AH50" s="216"/>
      <c r="AI50" s="216"/>
      <c r="AJ50" s="216"/>
      <c r="AK50" s="216"/>
      <c r="AL50" s="216"/>
      <c r="AM50" s="216"/>
      <c r="AN50" s="216"/>
      <c r="AO50" s="216"/>
      <c r="AP50" s="216"/>
      <c r="AQ50" s="216"/>
      <c r="AR50" s="216"/>
      <c r="AS50" s="216"/>
      <c r="AT50" s="216"/>
      <c r="AU50" s="216"/>
      <c r="AV50" s="216"/>
      <c r="AW50" s="216"/>
      <c r="AX50" s="216"/>
      <c r="AY50" s="216"/>
      <c r="AZ50" s="216"/>
      <c r="BA50" s="216"/>
      <c r="BB50" s="216"/>
      <c r="BC50" s="216"/>
      <c r="BD50" s="216"/>
      <c r="BE50" s="216"/>
      <c r="BF50" s="216"/>
      <c r="BG50" s="216"/>
      <c r="BH50" s="216"/>
    </row>
    <row r="51" spans="1:60" outlineLevel="1">
      <c r="A51" s="223"/>
      <c r="B51" s="224"/>
      <c r="C51" s="265" t="s">
        <v>200</v>
      </c>
      <c r="D51" s="230"/>
      <c r="E51" s="231"/>
      <c r="F51" s="225"/>
      <c r="G51" s="225"/>
      <c r="H51" s="225"/>
      <c r="I51" s="225"/>
      <c r="J51" s="225"/>
      <c r="K51" s="225"/>
      <c r="L51" s="225"/>
      <c r="M51" s="225"/>
      <c r="N51" s="225"/>
      <c r="O51" s="225"/>
      <c r="P51" s="225"/>
      <c r="Q51" s="225"/>
      <c r="R51" s="225"/>
      <c r="S51" s="225"/>
      <c r="T51" s="225"/>
      <c r="U51" s="225"/>
      <c r="V51" s="225"/>
      <c r="W51" s="225"/>
      <c r="X51" s="225"/>
      <c r="Y51" s="216"/>
      <c r="Z51" s="216"/>
      <c r="AA51" s="216"/>
      <c r="AB51" s="216"/>
      <c r="AC51" s="216"/>
      <c r="AD51" s="216"/>
      <c r="AE51" s="216"/>
      <c r="AF51" s="216"/>
      <c r="AG51" s="216" t="s">
        <v>164</v>
      </c>
      <c r="AH51" s="216">
        <v>0</v>
      </c>
      <c r="AI51" s="216"/>
      <c r="AJ51" s="216"/>
      <c r="AK51" s="216"/>
      <c r="AL51" s="216"/>
      <c r="AM51" s="216"/>
      <c r="AN51" s="216"/>
      <c r="AO51" s="216"/>
      <c r="AP51" s="216"/>
      <c r="AQ51" s="216"/>
      <c r="AR51" s="216"/>
      <c r="AS51" s="216"/>
      <c r="AT51" s="216"/>
      <c r="AU51" s="216"/>
      <c r="AV51" s="216"/>
      <c r="AW51" s="216"/>
      <c r="AX51" s="216"/>
      <c r="AY51" s="216"/>
      <c r="AZ51" s="216"/>
      <c r="BA51" s="216"/>
      <c r="BB51" s="216"/>
      <c r="BC51" s="216"/>
      <c r="BD51" s="216"/>
      <c r="BE51" s="216"/>
      <c r="BF51" s="216"/>
      <c r="BG51" s="216"/>
      <c r="BH51" s="216"/>
    </row>
    <row r="52" spans="1:60" outlineLevel="1">
      <c r="A52" s="223"/>
      <c r="B52" s="224"/>
      <c r="C52" s="265" t="s">
        <v>201</v>
      </c>
      <c r="D52" s="230"/>
      <c r="E52" s="231">
        <v>263.04000000000002</v>
      </c>
      <c r="F52" s="225"/>
      <c r="G52" s="225"/>
      <c r="H52" s="225"/>
      <c r="I52" s="225"/>
      <c r="J52" s="225"/>
      <c r="K52" s="225"/>
      <c r="L52" s="225"/>
      <c r="M52" s="225"/>
      <c r="N52" s="225"/>
      <c r="O52" s="225"/>
      <c r="P52" s="225"/>
      <c r="Q52" s="225"/>
      <c r="R52" s="225"/>
      <c r="S52" s="225"/>
      <c r="T52" s="225"/>
      <c r="U52" s="225"/>
      <c r="V52" s="225"/>
      <c r="W52" s="225"/>
      <c r="X52" s="225"/>
      <c r="Y52" s="216"/>
      <c r="Z52" s="216"/>
      <c r="AA52" s="216"/>
      <c r="AB52" s="216"/>
      <c r="AC52" s="216"/>
      <c r="AD52" s="216"/>
      <c r="AE52" s="216"/>
      <c r="AF52" s="216"/>
      <c r="AG52" s="216" t="s">
        <v>164</v>
      </c>
      <c r="AH52" s="216">
        <v>0</v>
      </c>
      <c r="AI52" s="216"/>
      <c r="AJ52" s="216"/>
      <c r="AK52" s="216"/>
      <c r="AL52" s="216"/>
      <c r="AM52" s="216"/>
      <c r="AN52" s="216"/>
      <c r="AO52" s="216"/>
      <c r="AP52" s="216"/>
      <c r="AQ52" s="216"/>
      <c r="AR52" s="216"/>
      <c r="AS52" s="216"/>
      <c r="AT52" s="216"/>
      <c r="AU52" s="216"/>
      <c r="AV52" s="216"/>
      <c r="AW52" s="216"/>
      <c r="AX52" s="216"/>
      <c r="AY52" s="216"/>
      <c r="AZ52" s="216"/>
      <c r="BA52" s="216"/>
      <c r="BB52" s="216"/>
      <c r="BC52" s="216"/>
      <c r="BD52" s="216"/>
      <c r="BE52" s="216"/>
      <c r="BF52" s="216"/>
      <c r="BG52" s="216"/>
      <c r="BH52" s="216"/>
    </row>
    <row r="53" spans="1:60" outlineLevel="1">
      <c r="A53" s="223"/>
      <c r="B53" s="224"/>
      <c r="C53" s="265" t="s">
        <v>202</v>
      </c>
      <c r="D53" s="230"/>
      <c r="E53" s="231"/>
      <c r="F53" s="225"/>
      <c r="G53" s="225"/>
      <c r="H53" s="225"/>
      <c r="I53" s="225"/>
      <c r="J53" s="225"/>
      <c r="K53" s="225"/>
      <c r="L53" s="225"/>
      <c r="M53" s="225"/>
      <c r="N53" s="225"/>
      <c r="O53" s="225"/>
      <c r="P53" s="225"/>
      <c r="Q53" s="225"/>
      <c r="R53" s="225"/>
      <c r="S53" s="225"/>
      <c r="T53" s="225"/>
      <c r="U53" s="225"/>
      <c r="V53" s="225"/>
      <c r="W53" s="225"/>
      <c r="X53" s="225"/>
      <c r="Y53" s="216"/>
      <c r="Z53" s="216"/>
      <c r="AA53" s="216"/>
      <c r="AB53" s="216"/>
      <c r="AC53" s="216"/>
      <c r="AD53" s="216"/>
      <c r="AE53" s="216"/>
      <c r="AF53" s="216"/>
      <c r="AG53" s="216" t="s">
        <v>164</v>
      </c>
      <c r="AH53" s="216">
        <v>0</v>
      </c>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row>
    <row r="54" spans="1:60" outlineLevel="1">
      <c r="A54" s="223"/>
      <c r="B54" s="224"/>
      <c r="C54" s="265" t="s">
        <v>210</v>
      </c>
      <c r="D54" s="230"/>
      <c r="E54" s="231"/>
      <c r="F54" s="225"/>
      <c r="G54" s="225"/>
      <c r="H54" s="225"/>
      <c r="I54" s="225"/>
      <c r="J54" s="225"/>
      <c r="K54" s="225"/>
      <c r="L54" s="225"/>
      <c r="M54" s="225"/>
      <c r="N54" s="225"/>
      <c r="O54" s="225"/>
      <c r="P54" s="225"/>
      <c r="Q54" s="225"/>
      <c r="R54" s="225"/>
      <c r="S54" s="225"/>
      <c r="T54" s="225"/>
      <c r="U54" s="225"/>
      <c r="V54" s="225"/>
      <c r="W54" s="225"/>
      <c r="X54" s="225"/>
      <c r="Y54" s="216"/>
      <c r="Z54" s="216"/>
      <c r="AA54" s="216"/>
      <c r="AB54" s="216"/>
      <c r="AC54" s="216"/>
      <c r="AD54" s="216"/>
      <c r="AE54" s="216"/>
      <c r="AF54" s="216"/>
      <c r="AG54" s="216" t="s">
        <v>164</v>
      </c>
      <c r="AH54" s="216">
        <v>0</v>
      </c>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row>
    <row r="55" spans="1:60" outlineLevel="1">
      <c r="A55" s="223"/>
      <c r="B55" s="224"/>
      <c r="C55" s="265" t="s">
        <v>211</v>
      </c>
      <c r="D55" s="230"/>
      <c r="E55" s="231">
        <v>-11.15</v>
      </c>
      <c r="F55" s="225"/>
      <c r="G55" s="225"/>
      <c r="H55" s="225"/>
      <c r="I55" s="225"/>
      <c r="J55" s="225"/>
      <c r="K55" s="225"/>
      <c r="L55" s="225"/>
      <c r="M55" s="225"/>
      <c r="N55" s="225"/>
      <c r="O55" s="225"/>
      <c r="P55" s="225"/>
      <c r="Q55" s="225"/>
      <c r="R55" s="225"/>
      <c r="S55" s="225"/>
      <c r="T55" s="225"/>
      <c r="U55" s="225"/>
      <c r="V55" s="225"/>
      <c r="W55" s="225"/>
      <c r="X55" s="225"/>
      <c r="Y55" s="216"/>
      <c r="Z55" s="216"/>
      <c r="AA55" s="216"/>
      <c r="AB55" s="216"/>
      <c r="AC55" s="216"/>
      <c r="AD55" s="216"/>
      <c r="AE55" s="216"/>
      <c r="AF55" s="216"/>
      <c r="AG55" s="216" t="s">
        <v>164</v>
      </c>
      <c r="AH55" s="216">
        <v>0</v>
      </c>
      <c r="AI55" s="216"/>
      <c r="AJ55" s="216"/>
      <c r="AK55" s="216"/>
      <c r="AL55" s="216"/>
      <c r="AM55" s="216"/>
      <c r="AN55" s="216"/>
      <c r="AO55" s="216"/>
      <c r="AP55" s="216"/>
      <c r="AQ55" s="216"/>
      <c r="AR55" s="216"/>
      <c r="AS55" s="216"/>
      <c r="AT55" s="216"/>
      <c r="AU55" s="216"/>
      <c r="AV55" s="216"/>
      <c r="AW55" s="216"/>
      <c r="AX55" s="216"/>
      <c r="AY55" s="216"/>
      <c r="AZ55" s="216"/>
      <c r="BA55" s="216"/>
      <c r="BB55" s="216"/>
      <c r="BC55" s="216"/>
      <c r="BD55" s="216"/>
      <c r="BE55" s="216"/>
      <c r="BF55" s="216"/>
      <c r="BG55" s="216"/>
      <c r="BH55" s="216"/>
    </row>
    <row r="56" spans="1:60" outlineLevel="1">
      <c r="A56" s="223"/>
      <c r="B56" s="224"/>
      <c r="C56" s="265" t="s">
        <v>212</v>
      </c>
      <c r="D56" s="230"/>
      <c r="E56" s="231"/>
      <c r="F56" s="225"/>
      <c r="G56" s="225"/>
      <c r="H56" s="225"/>
      <c r="I56" s="225"/>
      <c r="J56" s="225"/>
      <c r="K56" s="225"/>
      <c r="L56" s="225"/>
      <c r="M56" s="225"/>
      <c r="N56" s="225"/>
      <c r="O56" s="225"/>
      <c r="P56" s="225"/>
      <c r="Q56" s="225"/>
      <c r="R56" s="225"/>
      <c r="S56" s="225"/>
      <c r="T56" s="225"/>
      <c r="U56" s="225"/>
      <c r="V56" s="225"/>
      <c r="W56" s="225"/>
      <c r="X56" s="225"/>
      <c r="Y56" s="216"/>
      <c r="Z56" s="216"/>
      <c r="AA56" s="216"/>
      <c r="AB56" s="216"/>
      <c r="AC56" s="216"/>
      <c r="AD56" s="216"/>
      <c r="AE56" s="216"/>
      <c r="AF56" s="216"/>
      <c r="AG56" s="216" t="s">
        <v>164</v>
      </c>
      <c r="AH56" s="216">
        <v>0</v>
      </c>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row>
    <row r="57" spans="1:60" outlineLevel="1">
      <c r="A57" s="223"/>
      <c r="B57" s="224"/>
      <c r="C57" s="265" t="s">
        <v>213</v>
      </c>
      <c r="D57" s="230"/>
      <c r="E57" s="231">
        <v>-59.02</v>
      </c>
      <c r="F57" s="225"/>
      <c r="G57" s="225"/>
      <c r="H57" s="225"/>
      <c r="I57" s="225"/>
      <c r="J57" s="225"/>
      <c r="K57" s="225"/>
      <c r="L57" s="225"/>
      <c r="M57" s="225"/>
      <c r="N57" s="225"/>
      <c r="O57" s="225"/>
      <c r="P57" s="225"/>
      <c r="Q57" s="225"/>
      <c r="R57" s="225"/>
      <c r="S57" s="225"/>
      <c r="T57" s="225"/>
      <c r="U57" s="225"/>
      <c r="V57" s="225"/>
      <c r="W57" s="225"/>
      <c r="X57" s="225"/>
      <c r="Y57" s="216"/>
      <c r="Z57" s="216"/>
      <c r="AA57" s="216"/>
      <c r="AB57" s="216"/>
      <c r="AC57" s="216"/>
      <c r="AD57" s="216"/>
      <c r="AE57" s="216"/>
      <c r="AF57" s="216"/>
      <c r="AG57" s="216" t="s">
        <v>164</v>
      </c>
      <c r="AH57" s="216">
        <v>0</v>
      </c>
      <c r="AI57" s="216"/>
      <c r="AJ57" s="216"/>
      <c r="AK57" s="216"/>
      <c r="AL57" s="216"/>
      <c r="AM57" s="216"/>
      <c r="AN57" s="216"/>
      <c r="AO57" s="216"/>
      <c r="AP57" s="216"/>
      <c r="AQ57" s="216"/>
      <c r="AR57" s="216"/>
      <c r="AS57" s="216"/>
      <c r="AT57" s="216"/>
      <c r="AU57" s="216"/>
      <c r="AV57" s="216"/>
      <c r="AW57" s="216"/>
      <c r="AX57" s="216"/>
      <c r="AY57" s="216"/>
      <c r="AZ57" s="216"/>
      <c r="BA57" s="216"/>
      <c r="BB57" s="216"/>
      <c r="BC57" s="216"/>
      <c r="BD57" s="216"/>
      <c r="BE57" s="216"/>
      <c r="BF57" s="216"/>
      <c r="BG57" s="216"/>
      <c r="BH57" s="216"/>
    </row>
    <row r="58" spans="1:60" outlineLevel="1">
      <c r="A58" s="223"/>
      <c r="B58" s="224"/>
      <c r="C58" s="265" t="s">
        <v>184</v>
      </c>
      <c r="D58" s="230"/>
      <c r="E58" s="231"/>
      <c r="F58" s="225"/>
      <c r="G58" s="225"/>
      <c r="H58" s="225"/>
      <c r="I58" s="225"/>
      <c r="J58" s="225"/>
      <c r="K58" s="225"/>
      <c r="L58" s="225"/>
      <c r="M58" s="225"/>
      <c r="N58" s="225"/>
      <c r="O58" s="225"/>
      <c r="P58" s="225"/>
      <c r="Q58" s="225"/>
      <c r="R58" s="225"/>
      <c r="S58" s="225"/>
      <c r="T58" s="225"/>
      <c r="U58" s="225"/>
      <c r="V58" s="225"/>
      <c r="W58" s="225"/>
      <c r="X58" s="225"/>
      <c r="Y58" s="216"/>
      <c r="Z58" s="216"/>
      <c r="AA58" s="216"/>
      <c r="AB58" s="216"/>
      <c r="AC58" s="216"/>
      <c r="AD58" s="216"/>
      <c r="AE58" s="216"/>
      <c r="AF58" s="216"/>
      <c r="AG58" s="216" t="s">
        <v>164</v>
      </c>
      <c r="AH58" s="216">
        <v>0</v>
      </c>
      <c r="AI58" s="216"/>
      <c r="AJ58" s="216"/>
      <c r="AK58" s="216"/>
      <c r="AL58" s="216"/>
      <c r="AM58" s="216"/>
      <c r="AN58" s="216"/>
      <c r="AO58" s="216"/>
      <c r="AP58" s="216"/>
      <c r="AQ58" s="216"/>
      <c r="AR58" s="216"/>
      <c r="AS58" s="216"/>
      <c r="AT58" s="216"/>
      <c r="AU58" s="216"/>
      <c r="AV58" s="216"/>
      <c r="AW58" s="216"/>
      <c r="AX58" s="216"/>
      <c r="AY58" s="216"/>
      <c r="AZ58" s="216"/>
      <c r="BA58" s="216"/>
      <c r="BB58" s="216"/>
      <c r="BC58" s="216"/>
      <c r="BD58" s="216"/>
      <c r="BE58" s="216"/>
      <c r="BF58" s="216"/>
      <c r="BG58" s="216"/>
      <c r="BH58" s="216"/>
    </row>
    <row r="59" spans="1:60" outlineLevel="1">
      <c r="A59" s="223"/>
      <c r="B59" s="224"/>
      <c r="C59" s="265" t="s">
        <v>214</v>
      </c>
      <c r="D59" s="230"/>
      <c r="E59" s="231">
        <v>-4.4538900000000003</v>
      </c>
      <c r="F59" s="225"/>
      <c r="G59" s="225"/>
      <c r="H59" s="225"/>
      <c r="I59" s="225"/>
      <c r="J59" s="225"/>
      <c r="K59" s="225"/>
      <c r="L59" s="225"/>
      <c r="M59" s="225"/>
      <c r="N59" s="225"/>
      <c r="O59" s="225"/>
      <c r="P59" s="225"/>
      <c r="Q59" s="225"/>
      <c r="R59" s="225"/>
      <c r="S59" s="225"/>
      <c r="T59" s="225"/>
      <c r="U59" s="225"/>
      <c r="V59" s="225"/>
      <c r="W59" s="225"/>
      <c r="X59" s="225"/>
      <c r="Y59" s="216"/>
      <c r="Z59" s="216"/>
      <c r="AA59" s="216"/>
      <c r="AB59" s="216"/>
      <c r="AC59" s="216"/>
      <c r="AD59" s="216"/>
      <c r="AE59" s="216"/>
      <c r="AF59" s="216"/>
      <c r="AG59" s="216" t="s">
        <v>164</v>
      </c>
      <c r="AH59" s="216">
        <v>0</v>
      </c>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row>
    <row r="60" spans="1:60" outlineLevel="1">
      <c r="A60" s="241">
        <v>12</v>
      </c>
      <c r="B60" s="242" t="s">
        <v>215</v>
      </c>
      <c r="C60" s="260" t="s">
        <v>216</v>
      </c>
      <c r="D60" s="243" t="s">
        <v>156</v>
      </c>
      <c r="E60" s="244">
        <v>59.02252</v>
      </c>
      <c r="F60" s="245"/>
      <c r="G60" s="246">
        <f>ROUND(E60*F60,2)</f>
        <v>0</v>
      </c>
      <c r="H60" s="245"/>
      <c r="I60" s="246">
        <f>ROUND(E60*H60,2)</f>
        <v>0</v>
      </c>
      <c r="J60" s="245"/>
      <c r="K60" s="246">
        <f>ROUND(E60*J60,2)</f>
        <v>0</v>
      </c>
      <c r="L60" s="246">
        <v>21</v>
      </c>
      <c r="M60" s="246">
        <f>G60*(1+L60/100)</f>
        <v>0</v>
      </c>
      <c r="N60" s="246">
        <v>0</v>
      </c>
      <c r="O60" s="246">
        <f>ROUND(E60*N60,2)</f>
        <v>0</v>
      </c>
      <c r="P60" s="246">
        <v>0</v>
      </c>
      <c r="Q60" s="246">
        <f>ROUND(E60*P60,2)</f>
        <v>0</v>
      </c>
      <c r="R60" s="246" t="s">
        <v>157</v>
      </c>
      <c r="S60" s="246" t="s">
        <v>158</v>
      </c>
      <c r="T60" s="247" t="s">
        <v>158</v>
      </c>
      <c r="U60" s="225">
        <v>0</v>
      </c>
      <c r="V60" s="225">
        <f>ROUND(E60*U60,2)</f>
        <v>0</v>
      </c>
      <c r="W60" s="225"/>
      <c r="X60" s="225" t="s">
        <v>159</v>
      </c>
      <c r="Y60" s="216"/>
      <c r="Z60" s="216"/>
      <c r="AA60" s="216"/>
      <c r="AB60" s="216"/>
      <c r="AC60" s="216"/>
      <c r="AD60" s="216"/>
      <c r="AE60" s="216"/>
      <c r="AF60" s="216"/>
      <c r="AG60" s="216" t="s">
        <v>206</v>
      </c>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row>
    <row r="61" spans="1:60" ht="21" outlineLevel="1">
      <c r="A61" s="223"/>
      <c r="B61" s="224"/>
      <c r="C61" s="261" t="s">
        <v>217</v>
      </c>
      <c r="D61" s="249"/>
      <c r="E61" s="249"/>
      <c r="F61" s="249"/>
      <c r="G61" s="249"/>
      <c r="H61" s="225"/>
      <c r="I61" s="225"/>
      <c r="J61" s="225"/>
      <c r="K61" s="225"/>
      <c r="L61" s="225"/>
      <c r="M61" s="225"/>
      <c r="N61" s="225"/>
      <c r="O61" s="225"/>
      <c r="P61" s="225"/>
      <c r="Q61" s="225"/>
      <c r="R61" s="225"/>
      <c r="S61" s="225"/>
      <c r="T61" s="225"/>
      <c r="U61" s="225"/>
      <c r="V61" s="225"/>
      <c r="W61" s="225"/>
      <c r="X61" s="225"/>
      <c r="Y61" s="216"/>
      <c r="Z61" s="216"/>
      <c r="AA61" s="216"/>
      <c r="AB61" s="216"/>
      <c r="AC61" s="216"/>
      <c r="AD61" s="216"/>
      <c r="AE61" s="216"/>
      <c r="AF61" s="216"/>
      <c r="AG61" s="216" t="s">
        <v>162</v>
      </c>
      <c r="AH61" s="216"/>
      <c r="AI61" s="216"/>
      <c r="AJ61" s="216"/>
      <c r="AK61" s="216"/>
      <c r="AL61" s="216"/>
      <c r="AM61" s="216"/>
      <c r="AN61" s="216"/>
      <c r="AO61" s="216"/>
      <c r="AP61" s="216"/>
      <c r="AQ61" s="216"/>
      <c r="AR61" s="216"/>
      <c r="AS61" s="216"/>
      <c r="AT61" s="216"/>
      <c r="AU61" s="216"/>
      <c r="AV61" s="216"/>
      <c r="AW61" s="216"/>
      <c r="AX61" s="216"/>
      <c r="AY61" s="216"/>
      <c r="AZ61" s="216"/>
      <c r="BA61" s="248" t="str">
        <f>C61</f>
        <v>sypaninou z vhodných hornin tř. 1 - 4 nebo materiálem připraveným podél výkopu ve vzdálenosti do 3 m od jeho kraje, pro jakoukoliv hloubku výkopu a jakoukoliv míru zhutnění,</v>
      </c>
      <c r="BB61" s="216"/>
      <c r="BC61" s="216"/>
      <c r="BD61" s="216"/>
      <c r="BE61" s="216"/>
      <c r="BF61" s="216"/>
      <c r="BG61" s="216"/>
      <c r="BH61" s="216"/>
    </row>
    <row r="62" spans="1:60" outlineLevel="1">
      <c r="A62" s="223"/>
      <c r="B62" s="224"/>
      <c r="C62" s="265" t="s">
        <v>218</v>
      </c>
      <c r="D62" s="230"/>
      <c r="E62" s="231">
        <v>66.900000000000006</v>
      </c>
      <c r="F62" s="225"/>
      <c r="G62" s="225"/>
      <c r="H62" s="225"/>
      <c r="I62" s="225"/>
      <c r="J62" s="225"/>
      <c r="K62" s="225"/>
      <c r="L62" s="225"/>
      <c r="M62" s="225"/>
      <c r="N62" s="225"/>
      <c r="O62" s="225"/>
      <c r="P62" s="225"/>
      <c r="Q62" s="225"/>
      <c r="R62" s="225"/>
      <c r="S62" s="225"/>
      <c r="T62" s="225"/>
      <c r="U62" s="225"/>
      <c r="V62" s="225"/>
      <c r="W62" s="225"/>
      <c r="X62" s="225"/>
      <c r="Y62" s="216"/>
      <c r="Z62" s="216"/>
      <c r="AA62" s="216"/>
      <c r="AB62" s="216"/>
      <c r="AC62" s="216"/>
      <c r="AD62" s="216"/>
      <c r="AE62" s="216"/>
      <c r="AF62" s="216"/>
      <c r="AG62" s="216" t="s">
        <v>164</v>
      </c>
      <c r="AH62" s="216">
        <v>0</v>
      </c>
      <c r="AI62" s="216"/>
      <c r="AJ62" s="216"/>
      <c r="AK62" s="216"/>
      <c r="AL62" s="216"/>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row>
    <row r="63" spans="1:60" outlineLevel="1">
      <c r="A63" s="223"/>
      <c r="B63" s="224"/>
      <c r="C63" s="267" t="s">
        <v>219</v>
      </c>
      <c r="D63" s="232"/>
      <c r="E63" s="233">
        <v>66.900000000000006</v>
      </c>
      <c r="F63" s="225"/>
      <c r="G63" s="225"/>
      <c r="H63" s="225"/>
      <c r="I63" s="225"/>
      <c r="J63" s="225"/>
      <c r="K63" s="225"/>
      <c r="L63" s="225"/>
      <c r="M63" s="225"/>
      <c r="N63" s="225"/>
      <c r="O63" s="225"/>
      <c r="P63" s="225"/>
      <c r="Q63" s="225"/>
      <c r="R63" s="225"/>
      <c r="S63" s="225"/>
      <c r="T63" s="225"/>
      <c r="U63" s="225"/>
      <c r="V63" s="225"/>
      <c r="W63" s="225"/>
      <c r="X63" s="225"/>
      <c r="Y63" s="216"/>
      <c r="Z63" s="216"/>
      <c r="AA63" s="216"/>
      <c r="AB63" s="216"/>
      <c r="AC63" s="216"/>
      <c r="AD63" s="216"/>
      <c r="AE63" s="216"/>
      <c r="AF63" s="216"/>
      <c r="AG63" s="216" t="s">
        <v>164</v>
      </c>
      <c r="AH63" s="216">
        <v>1</v>
      </c>
      <c r="AI63" s="216"/>
      <c r="AJ63" s="216"/>
      <c r="AK63" s="216"/>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row>
    <row r="64" spans="1:60" outlineLevel="1">
      <c r="A64" s="223"/>
      <c r="B64" s="224"/>
      <c r="C64" s="265" t="s">
        <v>220</v>
      </c>
      <c r="D64" s="230"/>
      <c r="E64" s="231">
        <v>-7.8774800000000003</v>
      </c>
      <c r="F64" s="225"/>
      <c r="G64" s="225"/>
      <c r="H64" s="225"/>
      <c r="I64" s="225"/>
      <c r="J64" s="225"/>
      <c r="K64" s="225"/>
      <c r="L64" s="225"/>
      <c r="M64" s="225"/>
      <c r="N64" s="225"/>
      <c r="O64" s="225"/>
      <c r="P64" s="225"/>
      <c r="Q64" s="225"/>
      <c r="R64" s="225"/>
      <c r="S64" s="225"/>
      <c r="T64" s="225"/>
      <c r="U64" s="225"/>
      <c r="V64" s="225"/>
      <c r="W64" s="225"/>
      <c r="X64" s="225"/>
      <c r="Y64" s="216"/>
      <c r="Z64" s="216"/>
      <c r="AA64" s="216"/>
      <c r="AB64" s="216"/>
      <c r="AC64" s="216"/>
      <c r="AD64" s="216"/>
      <c r="AE64" s="216"/>
      <c r="AF64" s="216"/>
      <c r="AG64" s="216" t="s">
        <v>164</v>
      </c>
      <c r="AH64" s="216">
        <v>0</v>
      </c>
      <c r="AI64" s="216"/>
      <c r="AJ64" s="216"/>
      <c r="AK64" s="216"/>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row>
    <row r="65" spans="1:60" outlineLevel="1">
      <c r="A65" s="241">
        <v>13</v>
      </c>
      <c r="B65" s="242" t="s">
        <v>221</v>
      </c>
      <c r="C65" s="260" t="s">
        <v>222</v>
      </c>
      <c r="D65" s="243" t="s">
        <v>223</v>
      </c>
      <c r="E65" s="244">
        <v>118.04</v>
      </c>
      <c r="F65" s="245"/>
      <c r="G65" s="246">
        <f>ROUND(E65*F65,2)</f>
        <v>0</v>
      </c>
      <c r="H65" s="245"/>
      <c r="I65" s="246">
        <f>ROUND(E65*H65,2)</f>
        <v>0</v>
      </c>
      <c r="J65" s="245"/>
      <c r="K65" s="246">
        <f>ROUND(E65*J65,2)</f>
        <v>0</v>
      </c>
      <c r="L65" s="246">
        <v>21</v>
      </c>
      <c r="M65" s="246">
        <f>G65*(1+L65/100)</f>
        <v>0</v>
      </c>
      <c r="N65" s="246">
        <v>1</v>
      </c>
      <c r="O65" s="246">
        <f>ROUND(E65*N65,2)</f>
        <v>118.04</v>
      </c>
      <c r="P65" s="246">
        <v>0</v>
      </c>
      <c r="Q65" s="246">
        <f>ROUND(E65*P65,2)</f>
        <v>0</v>
      </c>
      <c r="R65" s="246" t="s">
        <v>224</v>
      </c>
      <c r="S65" s="246" t="s">
        <v>158</v>
      </c>
      <c r="T65" s="247" t="s">
        <v>158</v>
      </c>
      <c r="U65" s="225">
        <v>0</v>
      </c>
      <c r="V65" s="225">
        <f>ROUND(E65*U65,2)</f>
        <v>0</v>
      </c>
      <c r="W65" s="225"/>
      <c r="X65" s="225" t="s">
        <v>225</v>
      </c>
      <c r="Y65" s="216"/>
      <c r="Z65" s="216"/>
      <c r="AA65" s="216"/>
      <c r="AB65" s="216"/>
      <c r="AC65" s="216"/>
      <c r="AD65" s="216"/>
      <c r="AE65" s="216"/>
      <c r="AF65" s="216"/>
      <c r="AG65" s="216" t="s">
        <v>226</v>
      </c>
      <c r="AH65" s="216"/>
      <c r="AI65" s="216"/>
      <c r="AJ65" s="216"/>
      <c r="AK65" s="216"/>
      <c r="AL65" s="216"/>
      <c r="AM65" s="216"/>
      <c r="AN65" s="216"/>
      <c r="AO65" s="216"/>
      <c r="AP65" s="216"/>
      <c r="AQ65" s="216"/>
      <c r="AR65" s="216"/>
      <c r="AS65" s="216"/>
      <c r="AT65" s="216"/>
      <c r="AU65" s="216"/>
      <c r="AV65" s="216"/>
      <c r="AW65" s="216"/>
      <c r="AX65" s="216"/>
      <c r="AY65" s="216"/>
      <c r="AZ65" s="216"/>
      <c r="BA65" s="216"/>
      <c r="BB65" s="216"/>
      <c r="BC65" s="216"/>
      <c r="BD65" s="216"/>
      <c r="BE65" s="216"/>
      <c r="BF65" s="216"/>
      <c r="BG65" s="216"/>
      <c r="BH65" s="216"/>
    </row>
    <row r="66" spans="1:60" outlineLevel="1">
      <c r="A66" s="223"/>
      <c r="B66" s="224"/>
      <c r="C66" s="265" t="s">
        <v>227</v>
      </c>
      <c r="D66" s="230"/>
      <c r="E66" s="231">
        <v>118.04</v>
      </c>
      <c r="F66" s="225"/>
      <c r="G66" s="225"/>
      <c r="H66" s="225"/>
      <c r="I66" s="225"/>
      <c r="J66" s="225"/>
      <c r="K66" s="225"/>
      <c r="L66" s="225"/>
      <c r="M66" s="225"/>
      <c r="N66" s="225"/>
      <c r="O66" s="225"/>
      <c r="P66" s="225"/>
      <c r="Q66" s="225"/>
      <c r="R66" s="225"/>
      <c r="S66" s="225"/>
      <c r="T66" s="225"/>
      <c r="U66" s="225"/>
      <c r="V66" s="225"/>
      <c r="W66" s="225"/>
      <c r="X66" s="225"/>
      <c r="Y66" s="216"/>
      <c r="Z66" s="216"/>
      <c r="AA66" s="216"/>
      <c r="AB66" s="216"/>
      <c r="AC66" s="216"/>
      <c r="AD66" s="216"/>
      <c r="AE66" s="216"/>
      <c r="AF66" s="216"/>
      <c r="AG66" s="216" t="s">
        <v>164</v>
      </c>
      <c r="AH66" s="216">
        <v>0</v>
      </c>
      <c r="AI66" s="216"/>
      <c r="AJ66" s="216"/>
      <c r="AK66" s="216"/>
      <c r="AL66" s="216"/>
      <c r="AM66" s="216"/>
      <c r="AN66" s="216"/>
      <c r="AO66" s="216"/>
      <c r="AP66" s="216"/>
      <c r="AQ66" s="216"/>
      <c r="AR66" s="216"/>
      <c r="AS66" s="216"/>
      <c r="AT66" s="216"/>
      <c r="AU66" s="216"/>
      <c r="AV66" s="216"/>
      <c r="AW66" s="216"/>
      <c r="AX66" s="216"/>
      <c r="AY66" s="216"/>
      <c r="AZ66" s="216"/>
      <c r="BA66" s="216"/>
      <c r="BB66" s="216"/>
      <c r="BC66" s="216"/>
      <c r="BD66" s="216"/>
      <c r="BE66" s="216"/>
      <c r="BF66" s="216"/>
      <c r="BG66" s="216"/>
      <c r="BH66" s="216"/>
    </row>
    <row r="67" spans="1:60">
      <c r="A67" s="235" t="s">
        <v>152</v>
      </c>
      <c r="B67" s="236" t="s">
        <v>115</v>
      </c>
      <c r="C67" s="259" t="s">
        <v>116</v>
      </c>
      <c r="D67" s="237"/>
      <c r="E67" s="238"/>
      <c r="F67" s="239"/>
      <c r="G67" s="239">
        <f>SUMIF(AG68:AG79,"&lt;&gt;NOR",G68:G79)</f>
        <v>0</v>
      </c>
      <c r="H67" s="239"/>
      <c r="I67" s="239">
        <f>SUM(I68:I79)</f>
        <v>0</v>
      </c>
      <c r="J67" s="239"/>
      <c r="K67" s="239">
        <f>SUM(K68:K79)</f>
        <v>0</v>
      </c>
      <c r="L67" s="239"/>
      <c r="M67" s="239">
        <f>SUM(M68:M79)</f>
        <v>0</v>
      </c>
      <c r="N67" s="239"/>
      <c r="O67" s="239">
        <f>SUM(O68:O79)</f>
        <v>22.47</v>
      </c>
      <c r="P67" s="239"/>
      <c r="Q67" s="239">
        <f>SUM(Q68:Q79)</f>
        <v>0</v>
      </c>
      <c r="R67" s="239"/>
      <c r="S67" s="239"/>
      <c r="T67" s="240"/>
      <c r="U67" s="234"/>
      <c r="V67" s="234">
        <f>SUM(V68:V79)</f>
        <v>17.690000000000001</v>
      </c>
      <c r="W67" s="234"/>
      <c r="X67" s="234"/>
      <c r="AG67" t="s">
        <v>153</v>
      </c>
    </row>
    <row r="68" spans="1:60" outlineLevel="1">
      <c r="A68" s="241">
        <v>14</v>
      </c>
      <c r="B68" s="242" t="s">
        <v>228</v>
      </c>
      <c r="C68" s="260" t="s">
        <v>229</v>
      </c>
      <c r="D68" s="243" t="s">
        <v>156</v>
      </c>
      <c r="E68" s="244">
        <v>11.15</v>
      </c>
      <c r="F68" s="245"/>
      <c r="G68" s="246">
        <f>ROUND(E68*F68,2)</f>
        <v>0</v>
      </c>
      <c r="H68" s="245"/>
      <c r="I68" s="246">
        <f>ROUND(E68*H68,2)</f>
        <v>0</v>
      </c>
      <c r="J68" s="245"/>
      <c r="K68" s="246">
        <f>ROUND(E68*J68,2)</f>
        <v>0</v>
      </c>
      <c r="L68" s="246">
        <v>21</v>
      </c>
      <c r="M68" s="246">
        <f>G68*(1+L68/100)</f>
        <v>0</v>
      </c>
      <c r="N68" s="246">
        <v>1.8907700000000001</v>
      </c>
      <c r="O68" s="246">
        <f>ROUND(E68*N68,2)</f>
        <v>21.08</v>
      </c>
      <c r="P68" s="246">
        <v>0</v>
      </c>
      <c r="Q68" s="246">
        <f>ROUND(E68*P68,2)</f>
        <v>0</v>
      </c>
      <c r="R68" s="246" t="s">
        <v>230</v>
      </c>
      <c r="S68" s="246" t="s">
        <v>158</v>
      </c>
      <c r="T68" s="247" t="s">
        <v>158</v>
      </c>
      <c r="U68" s="225">
        <v>1.32</v>
      </c>
      <c r="V68" s="225">
        <f>ROUND(E68*U68,2)</f>
        <v>14.72</v>
      </c>
      <c r="W68" s="225"/>
      <c r="X68" s="225" t="s">
        <v>159</v>
      </c>
      <c r="Y68" s="216"/>
      <c r="Z68" s="216"/>
      <c r="AA68" s="216"/>
      <c r="AB68" s="216"/>
      <c r="AC68" s="216"/>
      <c r="AD68" s="216"/>
      <c r="AE68" s="216"/>
      <c r="AF68" s="216"/>
      <c r="AG68" s="216" t="s">
        <v>160</v>
      </c>
      <c r="AH68" s="216"/>
      <c r="AI68" s="216"/>
      <c r="AJ68" s="216"/>
      <c r="AK68" s="216"/>
      <c r="AL68" s="216"/>
      <c r="AM68" s="216"/>
      <c r="AN68" s="216"/>
      <c r="AO68" s="216"/>
      <c r="AP68" s="216"/>
      <c r="AQ68" s="216"/>
      <c r="AR68" s="216"/>
      <c r="AS68" s="216"/>
      <c r="AT68" s="216"/>
      <c r="AU68" s="216"/>
      <c r="AV68" s="216"/>
      <c r="AW68" s="216"/>
      <c r="AX68" s="216"/>
      <c r="AY68" s="216"/>
      <c r="AZ68" s="216"/>
      <c r="BA68" s="216"/>
      <c r="BB68" s="216"/>
      <c r="BC68" s="216"/>
      <c r="BD68" s="216"/>
      <c r="BE68" s="216"/>
      <c r="BF68" s="216"/>
      <c r="BG68" s="216"/>
      <c r="BH68" s="216"/>
    </row>
    <row r="69" spans="1:60" outlineLevel="1">
      <c r="A69" s="223"/>
      <c r="B69" s="224"/>
      <c r="C69" s="261" t="s">
        <v>231</v>
      </c>
      <c r="D69" s="249"/>
      <c r="E69" s="249"/>
      <c r="F69" s="249"/>
      <c r="G69" s="249"/>
      <c r="H69" s="225"/>
      <c r="I69" s="225"/>
      <c r="J69" s="225"/>
      <c r="K69" s="225"/>
      <c r="L69" s="225"/>
      <c r="M69" s="225"/>
      <c r="N69" s="225"/>
      <c r="O69" s="225"/>
      <c r="P69" s="225"/>
      <c r="Q69" s="225"/>
      <c r="R69" s="225"/>
      <c r="S69" s="225"/>
      <c r="T69" s="225"/>
      <c r="U69" s="225"/>
      <c r="V69" s="225"/>
      <c r="W69" s="225"/>
      <c r="X69" s="225"/>
      <c r="Y69" s="216"/>
      <c r="Z69" s="216"/>
      <c r="AA69" s="216"/>
      <c r="AB69" s="216"/>
      <c r="AC69" s="216"/>
      <c r="AD69" s="216"/>
      <c r="AE69" s="216"/>
      <c r="AF69" s="216"/>
      <c r="AG69" s="216" t="s">
        <v>162</v>
      </c>
      <c r="AH69" s="216"/>
      <c r="AI69" s="216"/>
      <c r="AJ69" s="216"/>
      <c r="AK69" s="216"/>
      <c r="AL69" s="216"/>
      <c r="AM69" s="216"/>
      <c r="AN69" s="216"/>
      <c r="AO69" s="216"/>
      <c r="AP69" s="216"/>
      <c r="AQ69" s="216"/>
      <c r="AR69" s="216"/>
      <c r="AS69" s="216"/>
      <c r="AT69" s="216"/>
      <c r="AU69" s="216"/>
      <c r="AV69" s="216"/>
      <c r="AW69" s="216"/>
      <c r="AX69" s="216"/>
      <c r="AY69" s="216"/>
      <c r="AZ69" s="216"/>
      <c r="BA69" s="216"/>
      <c r="BB69" s="216"/>
      <c r="BC69" s="216"/>
      <c r="BD69" s="216"/>
      <c r="BE69" s="216"/>
      <c r="BF69" s="216"/>
      <c r="BG69" s="216"/>
      <c r="BH69" s="216"/>
    </row>
    <row r="70" spans="1:60" outlineLevel="1">
      <c r="A70" s="223"/>
      <c r="B70" s="224"/>
      <c r="C70" s="265" t="s">
        <v>232</v>
      </c>
      <c r="D70" s="230"/>
      <c r="E70" s="231">
        <v>11.15</v>
      </c>
      <c r="F70" s="225"/>
      <c r="G70" s="225"/>
      <c r="H70" s="225"/>
      <c r="I70" s="225"/>
      <c r="J70" s="225"/>
      <c r="K70" s="225"/>
      <c r="L70" s="225"/>
      <c r="M70" s="225"/>
      <c r="N70" s="225"/>
      <c r="O70" s="225"/>
      <c r="P70" s="225"/>
      <c r="Q70" s="225"/>
      <c r="R70" s="225"/>
      <c r="S70" s="225"/>
      <c r="T70" s="225"/>
      <c r="U70" s="225"/>
      <c r="V70" s="225"/>
      <c r="W70" s="225"/>
      <c r="X70" s="225"/>
      <c r="Y70" s="216"/>
      <c r="Z70" s="216"/>
      <c r="AA70" s="216"/>
      <c r="AB70" s="216"/>
      <c r="AC70" s="216"/>
      <c r="AD70" s="216"/>
      <c r="AE70" s="216"/>
      <c r="AF70" s="216"/>
      <c r="AG70" s="216" t="s">
        <v>164</v>
      </c>
      <c r="AH70" s="216">
        <v>0</v>
      </c>
      <c r="AI70" s="216"/>
      <c r="AJ70" s="216"/>
      <c r="AK70" s="216"/>
      <c r="AL70" s="216"/>
      <c r="AM70" s="216"/>
      <c r="AN70" s="216"/>
      <c r="AO70" s="216"/>
      <c r="AP70" s="216"/>
      <c r="AQ70" s="216"/>
      <c r="AR70" s="216"/>
      <c r="AS70" s="216"/>
      <c r="AT70" s="216"/>
      <c r="AU70" s="216"/>
      <c r="AV70" s="216"/>
      <c r="AW70" s="216"/>
      <c r="AX70" s="216"/>
      <c r="AY70" s="216"/>
      <c r="AZ70" s="216"/>
      <c r="BA70" s="216"/>
      <c r="BB70" s="216"/>
      <c r="BC70" s="216"/>
      <c r="BD70" s="216"/>
      <c r="BE70" s="216"/>
      <c r="BF70" s="216"/>
      <c r="BG70" s="216"/>
      <c r="BH70" s="216"/>
    </row>
    <row r="71" spans="1:60" ht="20.399999999999999" outlineLevel="1">
      <c r="A71" s="251">
        <v>15</v>
      </c>
      <c r="B71" s="252" t="s">
        <v>233</v>
      </c>
      <c r="C71" s="268" t="s">
        <v>234</v>
      </c>
      <c r="D71" s="253" t="s">
        <v>235</v>
      </c>
      <c r="E71" s="254">
        <v>2</v>
      </c>
      <c r="F71" s="255"/>
      <c r="G71" s="256">
        <f>ROUND(E71*F71,2)</f>
        <v>0</v>
      </c>
      <c r="H71" s="255"/>
      <c r="I71" s="256">
        <f>ROUND(E71*H71,2)</f>
        <v>0</v>
      </c>
      <c r="J71" s="255"/>
      <c r="K71" s="256">
        <f>ROUND(E71*J71,2)</f>
        <v>0</v>
      </c>
      <c r="L71" s="256">
        <v>21</v>
      </c>
      <c r="M71" s="256">
        <f>G71*(1+L71/100)</f>
        <v>0</v>
      </c>
      <c r="N71" s="256">
        <v>6.6E-3</v>
      </c>
      <c r="O71" s="256">
        <f>ROUND(E71*N71,2)</f>
        <v>0.01</v>
      </c>
      <c r="P71" s="256">
        <v>0</v>
      </c>
      <c r="Q71" s="256">
        <f>ROUND(E71*P71,2)</f>
        <v>0</v>
      </c>
      <c r="R71" s="256" t="s">
        <v>230</v>
      </c>
      <c r="S71" s="256" t="s">
        <v>158</v>
      </c>
      <c r="T71" s="257" t="s">
        <v>158</v>
      </c>
      <c r="U71" s="225">
        <v>0.28000000000000003</v>
      </c>
      <c r="V71" s="225">
        <f>ROUND(E71*U71,2)</f>
        <v>0.56000000000000005</v>
      </c>
      <c r="W71" s="225"/>
      <c r="X71" s="225" t="s">
        <v>159</v>
      </c>
      <c r="Y71" s="216"/>
      <c r="Z71" s="216"/>
      <c r="AA71" s="216"/>
      <c r="AB71" s="216"/>
      <c r="AC71" s="216"/>
      <c r="AD71" s="216"/>
      <c r="AE71" s="216"/>
      <c r="AF71" s="216"/>
      <c r="AG71" s="216" t="s">
        <v>160</v>
      </c>
      <c r="AH71" s="216"/>
      <c r="AI71" s="216"/>
      <c r="AJ71" s="216"/>
      <c r="AK71" s="216"/>
      <c r="AL71" s="216"/>
      <c r="AM71" s="216"/>
      <c r="AN71" s="216"/>
      <c r="AO71" s="216"/>
      <c r="AP71" s="216"/>
      <c r="AQ71" s="216"/>
      <c r="AR71" s="216"/>
      <c r="AS71" s="216"/>
      <c r="AT71" s="216"/>
      <c r="AU71" s="216"/>
      <c r="AV71" s="216"/>
      <c r="AW71" s="216"/>
      <c r="AX71" s="216"/>
      <c r="AY71" s="216"/>
      <c r="AZ71" s="216"/>
      <c r="BA71" s="216"/>
      <c r="BB71" s="216"/>
      <c r="BC71" s="216"/>
      <c r="BD71" s="216"/>
      <c r="BE71" s="216"/>
      <c r="BF71" s="216"/>
      <c r="BG71" s="216"/>
      <c r="BH71" s="216"/>
    </row>
    <row r="72" spans="1:60" ht="20.399999999999999" outlineLevel="1">
      <c r="A72" s="241">
        <v>16</v>
      </c>
      <c r="B72" s="242" t="s">
        <v>236</v>
      </c>
      <c r="C72" s="260" t="s">
        <v>237</v>
      </c>
      <c r="D72" s="243" t="s">
        <v>156</v>
      </c>
      <c r="E72" s="244">
        <v>0.45</v>
      </c>
      <c r="F72" s="245"/>
      <c r="G72" s="246">
        <f>ROUND(E72*F72,2)</f>
        <v>0</v>
      </c>
      <c r="H72" s="245"/>
      <c r="I72" s="246">
        <f>ROUND(E72*H72,2)</f>
        <v>0</v>
      </c>
      <c r="J72" s="245"/>
      <c r="K72" s="246">
        <f>ROUND(E72*J72,2)</f>
        <v>0</v>
      </c>
      <c r="L72" s="246">
        <v>21</v>
      </c>
      <c r="M72" s="246">
        <f>G72*(1+L72/100)</f>
        <v>0</v>
      </c>
      <c r="N72" s="246">
        <v>2.5</v>
      </c>
      <c r="O72" s="246">
        <f>ROUND(E72*N72,2)</f>
        <v>1.1299999999999999</v>
      </c>
      <c r="P72" s="246">
        <v>0</v>
      </c>
      <c r="Q72" s="246">
        <f>ROUND(E72*P72,2)</f>
        <v>0</v>
      </c>
      <c r="R72" s="246" t="s">
        <v>230</v>
      </c>
      <c r="S72" s="246" t="s">
        <v>158</v>
      </c>
      <c r="T72" s="247" t="s">
        <v>158</v>
      </c>
      <c r="U72" s="225">
        <v>1.45</v>
      </c>
      <c r="V72" s="225">
        <f>ROUND(E72*U72,2)</f>
        <v>0.65</v>
      </c>
      <c r="W72" s="225"/>
      <c r="X72" s="225" t="s">
        <v>159</v>
      </c>
      <c r="Y72" s="216"/>
      <c r="Z72" s="216"/>
      <c r="AA72" s="216"/>
      <c r="AB72" s="216"/>
      <c r="AC72" s="216"/>
      <c r="AD72" s="216"/>
      <c r="AE72" s="216"/>
      <c r="AF72" s="216"/>
      <c r="AG72" s="216" t="s">
        <v>160</v>
      </c>
      <c r="AH72" s="216"/>
      <c r="AI72" s="216"/>
      <c r="AJ72" s="216"/>
      <c r="AK72" s="216"/>
      <c r="AL72" s="216"/>
      <c r="AM72" s="216"/>
      <c r="AN72" s="216"/>
      <c r="AO72" s="216"/>
      <c r="AP72" s="216"/>
      <c r="AQ72" s="216"/>
      <c r="AR72" s="216"/>
      <c r="AS72" s="216"/>
      <c r="AT72" s="216"/>
      <c r="AU72" s="216"/>
      <c r="AV72" s="216"/>
      <c r="AW72" s="216"/>
      <c r="AX72" s="216"/>
      <c r="AY72" s="216"/>
      <c r="AZ72" s="216"/>
      <c r="BA72" s="216"/>
      <c r="BB72" s="216"/>
      <c r="BC72" s="216"/>
      <c r="BD72" s="216"/>
      <c r="BE72" s="216"/>
      <c r="BF72" s="216"/>
      <c r="BG72" s="216"/>
      <c r="BH72" s="216"/>
    </row>
    <row r="73" spans="1:60" outlineLevel="1">
      <c r="A73" s="223"/>
      <c r="B73" s="224"/>
      <c r="C73" s="261" t="s">
        <v>238</v>
      </c>
      <c r="D73" s="249"/>
      <c r="E73" s="249"/>
      <c r="F73" s="249"/>
      <c r="G73" s="249"/>
      <c r="H73" s="225"/>
      <c r="I73" s="225"/>
      <c r="J73" s="225"/>
      <c r="K73" s="225"/>
      <c r="L73" s="225"/>
      <c r="M73" s="225"/>
      <c r="N73" s="225"/>
      <c r="O73" s="225"/>
      <c r="P73" s="225"/>
      <c r="Q73" s="225"/>
      <c r="R73" s="225"/>
      <c r="S73" s="225"/>
      <c r="T73" s="225"/>
      <c r="U73" s="225"/>
      <c r="V73" s="225"/>
      <c r="W73" s="225"/>
      <c r="X73" s="225"/>
      <c r="Y73" s="216"/>
      <c r="Z73" s="216"/>
      <c r="AA73" s="216"/>
      <c r="AB73" s="216"/>
      <c r="AC73" s="216"/>
      <c r="AD73" s="216"/>
      <c r="AE73" s="216"/>
      <c r="AF73" s="216"/>
      <c r="AG73" s="216" t="s">
        <v>162</v>
      </c>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row>
    <row r="74" spans="1:60" outlineLevel="1">
      <c r="A74" s="223"/>
      <c r="B74" s="224"/>
      <c r="C74" s="265" t="s">
        <v>239</v>
      </c>
      <c r="D74" s="230"/>
      <c r="E74" s="231">
        <v>0.45</v>
      </c>
      <c r="F74" s="225"/>
      <c r="G74" s="225"/>
      <c r="H74" s="225"/>
      <c r="I74" s="225"/>
      <c r="J74" s="225"/>
      <c r="K74" s="225"/>
      <c r="L74" s="225"/>
      <c r="M74" s="225"/>
      <c r="N74" s="225"/>
      <c r="O74" s="225"/>
      <c r="P74" s="225"/>
      <c r="Q74" s="225"/>
      <c r="R74" s="225"/>
      <c r="S74" s="225"/>
      <c r="T74" s="225"/>
      <c r="U74" s="225"/>
      <c r="V74" s="225"/>
      <c r="W74" s="225"/>
      <c r="X74" s="225"/>
      <c r="Y74" s="216"/>
      <c r="Z74" s="216"/>
      <c r="AA74" s="216"/>
      <c r="AB74" s="216"/>
      <c r="AC74" s="216"/>
      <c r="AD74" s="216"/>
      <c r="AE74" s="216"/>
      <c r="AF74" s="216"/>
      <c r="AG74" s="216" t="s">
        <v>164</v>
      </c>
      <c r="AH74" s="216">
        <v>0</v>
      </c>
      <c r="AI74" s="216"/>
      <c r="AJ74" s="216"/>
      <c r="AK74" s="216"/>
      <c r="AL74" s="216"/>
      <c r="AM74" s="216"/>
      <c r="AN74" s="216"/>
      <c r="AO74" s="216"/>
      <c r="AP74" s="216"/>
      <c r="AQ74" s="216"/>
      <c r="AR74" s="216"/>
      <c r="AS74" s="216"/>
      <c r="AT74" s="216"/>
      <c r="AU74" s="216"/>
      <c r="AV74" s="216"/>
      <c r="AW74" s="216"/>
      <c r="AX74" s="216"/>
      <c r="AY74" s="216"/>
      <c r="AZ74" s="216"/>
      <c r="BA74" s="216"/>
      <c r="BB74" s="216"/>
      <c r="BC74" s="216"/>
      <c r="BD74" s="216"/>
      <c r="BE74" s="216"/>
      <c r="BF74" s="216"/>
      <c r="BG74" s="216"/>
      <c r="BH74" s="216"/>
    </row>
    <row r="75" spans="1:60" ht="20.399999999999999" outlineLevel="1">
      <c r="A75" s="241">
        <v>17</v>
      </c>
      <c r="B75" s="242" t="s">
        <v>240</v>
      </c>
      <c r="C75" s="260" t="s">
        <v>241</v>
      </c>
      <c r="D75" s="243" t="s">
        <v>235</v>
      </c>
      <c r="E75" s="244">
        <v>2</v>
      </c>
      <c r="F75" s="245"/>
      <c r="G75" s="246">
        <f>ROUND(E75*F75,2)</f>
        <v>0</v>
      </c>
      <c r="H75" s="245"/>
      <c r="I75" s="246">
        <f>ROUND(E75*H75,2)</f>
        <v>0</v>
      </c>
      <c r="J75" s="245"/>
      <c r="K75" s="246">
        <f>ROUND(E75*J75,2)</f>
        <v>0</v>
      </c>
      <c r="L75" s="246">
        <v>21</v>
      </c>
      <c r="M75" s="246">
        <f>G75*(1+L75/100)</f>
        <v>0</v>
      </c>
      <c r="N75" s="246">
        <v>9.0819999999999998E-2</v>
      </c>
      <c r="O75" s="246">
        <f>ROUND(E75*N75,2)</f>
        <v>0.18</v>
      </c>
      <c r="P75" s="246">
        <v>0</v>
      </c>
      <c r="Q75" s="246">
        <f>ROUND(E75*P75,2)</f>
        <v>0</v>
      </c>
      <c r="R75" s="246" t="s">
        <v>230</v>
      </c>
      <c r="S75" s="246" t="s">
        <v>158</v>
      </c>
      <c r="T75" s="247" t="s">
        <v>158</v>
      </c>
      <c r="U75" s="225">
        <v>0.88200000000000001</v>
      </c>
      <c r="V75" s="225">
        <f>ROUND(E75*U75,2)</f>
        <v>1.76</v>
      </c>
      <c r="W75" s="225"/>
      <c r="X75" s="225" t="s">
        <v>159</v>
      </c>
      <c r="Y75" s="216"/>
      <c r="Z75" s="216"/>
      <c r="AA75" s="216"/>
      <c r="AB75" s="216"/>
      <c r="AC75" s="216"/>
      <c r="AD75" s="216"/>
      <c r="AE75" s="216"/>
      <c r="AF75" s="216"/>
      <c r="AG75" s="216" t="s">
        <v>160</v>
      </c>
      <c r="AH75" s="216"/>
      <c r="AI75" s="216"/>
      <c r="AJ75" s="216"/>
      <c r="AK75" s="216"/>
      <c r="AL75" s="216"/>
      <c r="AM75" s="216"/>
      <c r="AN75" s="216"/>
      <c r="AO75" s="216"/>
      <c r="AP75" s="216"/>
      <c r="AQ75" s="216"/>
      <c r="AR75" s="216"/>
      <c r="AS75" s="216"/>
      <c r="AT75" s="216"/>
      <c r="AU75" s="216"/>
      <c r="AV75" s="216"/>
      <c r="AW75" s="216"/>
      <c r="AX75" s="216"/>
      <c r="AY75" s="216"/>
      <c r="AZ75" s="216"/>
      <c r="BA75" s="216"/>
      <c r="BB75" s="216"/>
      <c r="BC75" s="216"/>
      <c r="BD75" s="216"/>
      <c r="BE75" s="216"/>
      <c r="BF75" s="216"/>
      <c r="BG75" s="216"/>
      <c r="BH75" s="216"/>
    </row>
    <row r="76" spans="1:60" outlineLevel="1">
      <c r="A76" s="223"/>
      <c r="B76" s="224"/>
      <c r="C76" s="261" t="s">
        <v>242</v>
      </c>
      <c r="D76" s="249"/>
      <c r="E76" s="249"/>
      <c r="F76" s="249"/>
      <c r="G76" s="249"/>
      <c r="H76" s="225"/>
      <c r="I76" s="225"/>
      <c r="J76" s="225"/>
      <c r="K76" s="225"/>
      <c r="L76" s="225"/>
      <c r="M76" s="225"/>
      <c r="N76" s="225"/>
      <c r="O76" s="225"/>
      <c r="P76" s="225"/>
      <c r="Q76" s="225"/>
      <c r="R76" s="225"/>
      <c r="S76" s="225"/>
      <c r="T76" s="225"/>
      <c r="U76" s="225"/>
      <c r="V76" s="225"/>
      <c r="W76" s="225"/>
      <c r="X76" s="225"/>
      <c r="Y76" s="216"/>
      <c r="Z76" s="216"/>
      <c r="AA76" s="216"/>
      <c r="AB76" s="216"/>
      <c r="AC76" s="216"/>
      <c r="AD76" s="216"/>
      <c r="AE76" s="216"/>
      <c r="AF76" s="216"/>
      <c r="AG76" s="216" t="s">
        <v>162</v>
      </c>
      <c r="AH76" s="216"/>
      <c r="AI76" s="216"/>
      <c r="AJ76" s="216"/>
      <c r="AK76" s="216"/>
      <c r="AL76" s="216"/>
      <c r="AM76" s="216"/>
      <c r="AN76" s="216"/>
      <c r="AO76" s="216"/>
      <c r="AP76" s="216"/>
      <c r="AQ76" s="216"/>
      <c r="AR76" s="216"/>
      <c r="AS76" s="216"/>
      <c r="AT76" s="216"/>
      <c r="AU76" s="216"/>
      <c r="AV76" s="216"/>
      <c r="AW76" s="216"/>
      <c r="AX76" s="216"/>
      <c r="AY76" s="216"/>
      <c r="AZ76" s="216"/>
      <c r="BA76" s="216"/>
      <c r="BB76" s="216"/>
      <c r="BC76" s="216"/>
      <c r="BD76" s="216"/>
      <c r="BE76" s="216"/>
      <c r="BF76" s="216"/>
      <c r="BG76" s="216"/>
      <c r="BH76" s="216"/>
    </row>
    <row r="77" spans="1:60" outlineLevel="1">
      <c r="A77" s="223"/>
      <c r="B77" s="224"/>
      <c r="C77" s="266" t="s">
        <v>243</v>
      </c>
      <c r="D77" s="250"/>
      <c r="E77" s="250"/>
      <c r="F77" s="250"/>
      <c r="G77" s="250"/>
      <c r="H77" s="225"/>
      <c r="I77" s="225"/>
      <c r="J77" s="225"/>
      <c r="K77" s="225"/>
      <c r="L77" s="225"/>
      <c r="M77" s="225"/>
      <c r="N77" s="225"/>
      <c r="O77" s="225"/>
      <c r="P77" s="225"/>
      <c r="Q77" s="225"/>
      <c r="R77" s="225"/>
      <c r="S77" s="225"/>
      <c r="T77" s="225"/>
      <c r="U77" s="225"/>
      <c r="V77" s="225"/>
      <c r="W77" s="225"/>
      <c r="X77" s="225"/>
      <c r="Y77" s="216"/>
      <c r="Z77" s="216"/>
      <c r="AA77" s="216"/>
      <c r="AB77" s="216"/>
      <c r="AC77" s="216"/>
      <c r="AD77" s="216"/>
      <c r="AE77" s="216"/>
      <c r="AF77" s="216"/>
      <c r="AG77" s="216" t="s">
        <v>209</v>
      </c>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row>
    <row r="78" spans="1:60" outlineLevel="1">
      <c r="A78" s="251">
        <v>18</v>
      </c>
      <c r="B78" s="252" t="s">
        <v>244</v>
      </c>
      <c r="C78" s="268" t="s">
        <v>245</v>
      </c>
      <c r="D78" s="253" t="s">
        <v>235</v>
      </c>
      <c r="E78" s="254">
        <v>1.01</v>
      </c>
      <c r="F78" s="255"/>
      <c r="G78" s="256">
        <f>ROUND(E78*F78,2)</f>
        <v>0</v>
      </c>
      <c r="H78" s="255"/>
      <c r="I78" s="256">
        <f>ROUND(E78*H78,2)</f>
        <v>0</v>
      </c>
      <c r="J78" s="255"/>
      <c r="K78" s="256">
        <f>ROUND(E78*J78,2)</f>
        <v>0</v>
      </c>
      <c r="L78" s="256">
        <v>21</v>
      </c>
      <c r="M78" s="256">
        <f>G78*(1+L78/100)</f>
        <v>0</v>
      </c>
      <c r="N78" s="256">
        <v>2.8000000000000001E-2</v>
      </c>
      <c r="O78" s="256">
        <f>ROUND(E78*N78,2)</f>
        <v>0.03</v>
      </c>
      <c r="P78" s="256">
        <v>0</v>
      </c>
      <c r="Q78" s="256">
        <f>ROUND(E78*P78,2)</f>
        <v>0</v>
      </c>
      <c r="R78" s="256" t="s">
        <v>224</v>
      </c>
      <c r="S78" s="256" t="s">
        <v>158</v>
      </c>
      <c r="T78" s="257" t="s">
        <v>158</v>
      </c>
      <c r="U78" s="225">
        <v>0</v>
      </c>
      <c r="V78" s="225">
        <f>ROUND(E78*U78,2)</f>
        <v>0</v>
      </c>
      <c r="W78" s="225"/>
      <c r="X78" s="225" t="s">
        <v>225</v>
      </c>
      <c r="Y78" s="216"/>
      <c r="Z78" s="216"/>
      <c r="AA78" s="216"/>
      <c r="AB78" s="216"/>
      <c r="AC78" s="216"/>
      <c r="AD78" s="216"/>
      <c r="AE78" s="216"/>
      <c r="AF78" s="216"/>
      <c r="AG78" s="216" t="s">
        <v>246</v>
      </c>
      <c r="AH78" s="216"/>
      <c r="AI78" s="216"/>
      <c r="AJ78" s="216"/>
      <c r="AK78" s="216"/>
      <c r="AL78" s="216"/>
      <c r="AM78" s="216"/>
      <c r="AN78" s="216"/>
      <c r="AO78" s="216"/>
      <c r="AP78" s="216"/>
      <c r="AQ78" s="216"/>
      <c r="AR78" s="216"/>
      <c r="AS78" s="216"/>
      <c r="AT78" s="216"/>
      <c r="AU78" s="216"/>
      <c r="AV78" s="216"/>
      <c r="AW78" s="216"/>
      <c r="AX78" s="216"/>
      <c r="AY78" s="216"/>
      <c r="AZ78" s="216"/>
      <c r="BA78" s="216"/>
      <c r="BB78" s="216"/>
      <c r="BC78" s="216"/>
      <c r="BD78" s="216"/>
      <c r="BE78" s="216"/>
      <c r="BF78" s="216"/>
      <c r="BG78" s="216"/>
      <c r="BH78" s="216"/>
    </row>
    <row r="79" spans="1:60" outlineLevel="1">
      <c r="A79" s="251">
        <v>19</v>
      </c>
      <c r="B79" s="252" t="s">
        <v>247</v>
      </c>
      <c r="C79" s="268" t="s">
        <v>248</v>
      </c>
      <c r="D79" s="253" t="s">
        <v>235</v>
      </c>
      <c r="E79" s="254">
        <v>1.01</v>
      </c>
      <c r="F79" s="255"/>
      <c r="G79" s="256">
        <f>ROUND(E79*F79,2)</f>
        <v>0</v>
      </c>
      <c r="H79" s="255"/>
      <c r="I79" s="256">
        <f>ROUND(E79*H79,2)</f>
        <v>0</v>
      </c>
      <c r="J79" s="255"/>
      <c r="K79" s="256">
        <f>ROUND(E79*J79,2)</f>
        <v>0</v>
      </c>
      <c r="L79" s="256">
        <v>21</v>
      </c>
      <c r="M79" s="256">
        <f>G79*(1+L79/100)</f>
        <v>0</v>
      </c>
      <c r="N79" s="256">
        <v>0.04</v>
      </c>
      <c r="O79" s="256">
        <f>ROUND(E79*N79,2)</f>
        <v>0.04</v>
      </c>
      <c r="P79" s="256">
        <v>0</v>
      </c>
      <c r="Q79" s="256">
        <f>ROUND(E79*P79,2)</f>
        <v>0</v>
      </c>
      <c r="R79" s="256" t="s">
        <v>224</v>
      </c>
      <c r="S79" s="256" t="s">
        <v>158</v>
      </c>
      <c r="T79" s="257" t="s">
        <v>158</v>
      </c>
      <c r="U79" s="225">
        <v>0</v>
      </c>
      <c r="V79" s="225">
        <f>ROUND(E79*U79,2)</f>
        <v>0</v>
      </c>
      <c r="W79" s="225"/>
      <c r="X79" s="225" t="s">
        <v>225</v>
      </c>
      <c r="Y79" s="216"/>
      <c r="Z79" s="216"/>
      <c r="AA79" s="216"/>
      <c r="AB79" s="216"/>
      <c r="AC79" s="216"/>
      <c r="AD79" s="216"/>
      <c r="AE79" s="216"/>
      <c r="AF79" s="216"/>
      <c r="AG79" s="216" t="s">
        <v>246</v>
      </c>
      <c r="AH79" s="216"/>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row>
    <row r="80" spans="1:60">
      <c r="A80" s="235" t="s">
        <v>152</v>
      </c>
      <c r="B80" s="236" t="s">
        <v>117</v>
      </c>
      <c r="C80" s="259" t="s">
        <v>118</v>
      </c>
      <c r="D80" s="237"/>
      <c r="E80" s="238"/>
      <c r="F80" s="239"/>
      <c r="G80" s="239">
        <f>SUMIF(AG81:AG84,"&lt;&gt;NOR",G81:G84)</f>
        <v>0</v>
      </c>
      <c r="H80" s="239"/>
      <c r="I80" s="239">
        <f>SUM(I81:I84)</f>
        <v>0</v>
      </c>
      <c r="J80" s="239"/>
      <c r="K80" s="239">
        <f>SUM(K81:K84)</f>
        <v>0</v>
      </c>
      <c r="L80" s="239"/>
      <c r="M80" s="239">
        <f>SUM(M81:M84)</f>
        <v>0</v>
      </c>
      <c r="N80" s="239"/>
      <c r="O80" s="239">
        <f>SUM(O81:O84)</f>
        <v>8.11</v>
      </c>
      <c r="P80" s="239"/>
      <c r="Q80" s="239">
        <f>SUM(Q81:Q84)</f>
        <v>0</v>
      </c>
      <c r="R80" s="239"/>
      <c r="S80" s="239"/>
      <c r="T80" s="240"/>
      <c r="U80" s="234"/>
      <c r="V80" s="234">
        <f>SUM(V81:V84)</f>
        <v>94.33</v>
      </c>
      <c r="W80" s="234"/>
      <c r="X80" s="234"/>
      <c r="AG80" t="s">
        <v>153</v>
      </c>
    </row>
    <row r="81" spans="1:60" ht="20.399999999999999" outlineLevel="1">
      <c r="A81" s="241">
        <v>20</v>
      </c>
      <c r="B81" s="242" t="s">
        <v>249</v>
      </c>
      <c r="C81" s="260" t="s">
        <v>250</v>
      </c>
      <c r="D81" s="243" t="s">
        <v>251</v>
      </c>
      <c r="E81" s="244">
        <v>111.5</v>
      </c>
      <c r="F81" s="245"/>
      <c r="G81" s="246">
        <f>ROUND(E81*F81,2)</f>
        <v>0</v>
      </c>
      <c r="H81" s="245"/>
      <c r="I81" s="246">
        <f>ROUND(E81*H81,2)</f>
        <v>0</v>
      </c>
      <c r="J81" s="245"/>
      <c r="K81" s="246">
        <f>ROUND(E81*J81,2)</f>
        <v>0</v>
      </c>
      <c r="L81" s="246">
        <v>21</v>
      </c>
      <c r="M81" s="246">
        <f>G81*(1+L81/100)</f>
        <v>0</v>
      </c>
      <c r="N81" s="246">
        <v>4.0000000000000003E-5</v>
      </c>
      <c r="O81" s="246">
        <f>ROUND(E81*N81,2)</f>
        <v>0</v>
      </c>
      <c r="P81" s="246">
        <v>0</v>
      </c>
      <c r="Q81" s="246">
        <f>ROUND(E81*P81,2)</f>
        <v>0</v>
      </c>
      <c r="R81" s="246" t="s">
        <v>230</v>
      </c>
      <c r="S81" s="246" t="s">
        <v>158</v>
      </c>
      <c r="T81" s="247" t="s">
        <v>158</v>
      </c>
      <c r="U81" s="225">
        <v>0.84599999999999997</v>
      </c>
      <c r="V81" s="225">
        <f>ROUND(E81*U81,2)</f>
        <v>94.33</v>
      </c>
      <c r="W81" s="225"/>
      <c r="X81" s="225" t="s">
        <v>159</v>
      </c>
      <c r="Y81" s="216"/>
      <c r="Z81" s="216"/>
      <c r="AA81" s="216"/>
      <c r="AB81" s="216"/>
      <c r="AC81" s="216"/>
      <c r="AD81" s="216"/>
      <c r="AE81" s="216"/>
      <c r="AF81" s="216"/>
      <c r="AG81" s="216" t="s">
        <v>160</v>
      </c>
      <c r="AH81" s="216"/>
      <c r="AI81" s="216"/>
      <c r="AJ81" s="216"/>
      <c r="AK81" s="216"/>
      <c r="AL81" s="216"/>
      <c r="AM81" s="216"/>
      <c r="AN81" s="216"/>
      <c r="AO81" s="216"/>
      <c r="AP81" s="216"/>
      <c r="AQ81" s="216"/>
      <c r="AR81" s="216"/>
      <c r="AS81" s="216"/>
      <c r="AT81" s="216"/>
      <c r="AU81" s="216"/>
      <c r="AV81" s="216"/>
      <c r="AW81" s="216"/>
      <c r="AX81" s="216"/>
      <c r="AY81" s="216"/>
      <c r="AZ81" s="216"/>
      <c r="BA81" s="216"/>
      <c r="BB81" s="216"/>
      <c r="BC81" s="216"/>
      <c r="BD81" s="216"/>
      <c r="BE81" s="216"/>
      <c r="BF81" s="216"/>
      <c r="BG81" s="216"/>
      <c r="BH81" s="216"/>
    </row>
    <row r="82" spans="1:60" outlineLevel="1">
      <c r="A82" s="223"/>
      <c r="B82" s="224"/>
      <c r="C82" s="261" t="s">
        <v>252</v>
      </c>
      <c r="D82" s="249"/>
      <c r="E82" s="249"/>
      <c r="F82" s="249"/>
      <c r="G82" s="249"/>
      <c r="H82" s="225"/>
      <c r="I82" s="225"/>
      <c r="J82" s="225"/>
      <c r="K82" s="225"/>
      <c r="L82" s="225"/>
      <c r="M82" s="225"/>
      <c r="N82" s="225"/>
      <c r="O82" s="225"/>
      <c r="P82" s="225"/>
      <c r="Q82" s="225"/>
      <c r="R82" s="225"/>
      <c r="S82" s="225"/>
      <c r="T82" s="225"/>
      <c r="U82" s="225"/>
      <c r="V82" s="225"/>
      <c r="W82" s="225"/>
      <c r="X82" s="225"/>
      <c r="Y82" s="216"/>
      <c r="Z82" s="216"/>
      <c r="AA82" s="216"/>
      <c r="AB82" s="216"/>
      <c r="AC82" s="216"/>
      <c r="AD82" s="216"/>
      <c r="AE82" s="216"/>
      <c r="AF82" s="216"/>
      <c r="AG82" s="216" t="s">
        <v>162</v>
      </c>
      <c r="AH82" s="216"/>
      <c r="AI82" s="216"/>
      <c r="AJ82" s="216"/>
      <c r="AK82" s="216"/>
      <c r="AL82" s="216"/>
      <c r="AM82" s="216"/>
      <c r="AN82" s="216"/>
      <c r="AO82" s="216"/>
      <c r="AP82" s="216"/>
      <c r="AQ82" s="216"/>
      <c r="AR82" s="216"/>
      <c r="AS82" s="216"/>
      <c r="AT82" s="216"/>
      <c r="AU82" s="216"/>
      <c r="AV82" s="216"/>
      <c r="AW82" s="216"/>
      <c r="AX82" s="216"/>
      <c r="AY82" s="216"/>
      <c r="AZ82" s="216"/>
      <c r="BA82" s="216"/>
      <c r="BB82" s="216"/>
      <c r="BC82" s="216"/>
      <c r="BD82" s="216"/>
      <c r="BE82" s="216"/>
      <c r="BF82" s="216"/>
      <c r="BG82" s="216"/>
      <c r="BH82" s="216"/>
    </row>
    <row r="83" spans="1:60" outlineLevel="1">
      <c r="A83" s="241">
        <v>21</v>
      </c>
      <c r="B83" s="242" t="s">
        <v>253</v>
      </c>
      <c r="C83" s="260" t="s">
        <v>254</v>
      </c>
      <c r="D83" s="243" t="s">
        <v>251</v>
      </c>
      <c r="E83" s="244">
        <v>112.61499999999999</v>
      </c>
      <c r="F83" s="245"/>
      <c r="G83" s="246">
        <f>ROUND(E83*F83,2)</f>
        <v>0</v>
      </c>
      <c r="H83" s="245"/>
      <c r="I83" s="246">
        <f>ROUND(E83*H83,2)</f>
        <v>0</v>
      </c>
      <c r="J83" s="245"/>
      <c r="K83" s="246">
        <f>ROUND(E83*J83,2)</f>
        <v>0</v>
      </c>
      <c r="L83" s="246">
        <v>21</v>
      </c>
      <c r="M83" s="246">
        <f>G83*(1+L83/100)</f>
        <v>0</v>
      </c>
      <c r="N83" s="246">
        <v>7.1999999999999995E-2</v>
      </c>
      <c r="O83" s="246">
        <f>ROUND(E83*N83,2)</f>
        <v>8.11</v>
      </c>
      <c r="P83" s="246">
        <v>0</v>
      </c>
      <c r="Q83" s="246">
        <f>ROUND(E83*P83,2)</f>
        <v>0</v>
      </c>
      <c r="R83" s="246" t="s">
        <v>224</v>
      </c>
      <c r="S83" s="246" t="s">
        <v>158</v>
      </c>
      <c r="T83" s="247" t="s">
        <v>158</v>
      </c>
      <c r="U83" s="225">
        <v>0</v>
      </c>
      <c r="V83" s="225">
        <f>ROUND(E83*U83,2)</f>
        <v>0</v>
      </c>
      <c r="W83" s="225"/>
      <c r="X83" s="225" t="s">
        <v>225</v>
      </c>
      <c r="Y83" s="216"/>
      <c r="Z83" s="216"/>
      <c r="AA83" s="216"/>
      <c r="AB83" s="216"/>
      <c r="AC83" s="216"/>
      <c r="AD83" s="216"/>
      <c r="AE83" s="216"/>
      <c r="AF83" s="216"/>
      <c r="AG83" s="216" t="s">
        <v>246</v>
      </c>
      <c r="AH83" s="216"/>
      <c r="AI83" s="216"/>
      <c r="AJ83" s="216"/>
      <c r="AK83" s="216"/>
      <c r="AL83" s="216"/>
      <c r="AM83" s="216"/>
      <c r="AN83" s="216"/>
      <c r="AO83" s="216"/>
      <c r="AP83" s="216"/>
      <c r="AQ83" s="216"/>
      <c r="AR83" s="216"/>
      <c r="AS83" s="216"/>
      <c r="AT83" s="216"/>
      <c r="AU83" s="216"/>
      <c r="AV83" s="216"/>
      <c r="AW83" s="216"/>
      <c r="AX83" s="216"/>
      <c r="AY83" s="216"/>
      <c r="AZ83" s="216"/>
      <c r="BA83" s="216"/>
      <c r="BB83" s="216"/>
      <c r="BC83" s="216"/>
      <c r="BD83" s="216"/>
      <c r="BE83" s="216"/>
      <c r="BF83" s="216"/>
      <c r="BG83" s="216"/>
      <c r="BH83" s="216"/>
    </row>
    <row r="84" spans="1:60" outlineLevel="1">
      <c r="A84" s="223"/>
      <c r="B84" s="224"/>
      <c r="C84" s="265" t="s">
        <v>255</v>
      </c>
      <c r="D84" s="230"/>
      <c r="E84" s="231">
        <v>112.61499999999999</v>
      </c>
      <c r="F84" s="225"/>
      <c r="G84" s="225"/>
      <c r="H84" s="225"/>
      <c r="I84" s="225"/>
      <c r="J84" s="225"/>
      <c r="K84" s="225"/>
      <c r="L84" s="225"/>
      <c r="M84" s="225"/>
      <c r="N84" s="225"/>
      <c r="O84" s="225"/>
      <c r="P84" s="225"/>
      <c r="Q84" s="225"/>
      <c r="R84" s="225"/>
      <c r="S84" s="225"/>
      <c r="T84" s="225"/>
      <c r="U84" s="225"/>
      <c r="V84" s="225"/>
      <c r="W84" s="225"/>
      <c r="X84" s="225"/>
      <c r="Y84" s="216"/>
      <c r="Z84" s="216"/>
      <c r="AA84" s="216"/>
      <c r="AB84" s="216"/>
      <c r="AC84" s="216"/>
      <c r="AD84" s="216"/>
      <c r="AE84" s="216"/>
      <c r="AF84" s="216"/>
      <c r="AG84" s="216" t="s">
        <v>164</v>
      </c>
      <c r="AH84" s="216">
        <v>0</v>
      </c>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row>
    <row r="85" spans="1:60">
      <c r="A85" s="235" t="s">
        <v>152</v>
      </c>
      <c r="B85" s="236" t="s">
        <v>119</v>
      </c>
      <c r="C85" s="259" t="s">
        <v>120</v>
      </c>
      <c r="D85" s="237"/>
      <c r="E85" s="238"/>
      <c r="F85" s="239"/>
      <c r="G85" s="239">
        <f>SUMIF(AG86:AG104,"&lt;&gt;NOR",G86:G104)</f>
        <v>0</v>
      </c>
      <c r="H85" s="239"/>
      <c r="I85" s="239">
        <f>SUM(I86:I104)</f>
        <v>0</v>
      </c>
      <c r="J85" s="239"/>
      <c r="K85" s="239">
        <f>SUM(K86:K104)</f>
        <v>0</v>
      </c>
      <c r="L85" s="239"/>
      <c r="M85" s="239">
        <f>SUM(M86:M104)</f>
        <v>0</v>
      </c>
      <c r="N85" s="239"/>
      <c r="O85" s="239">
        <f>SUM(O86:O104)</f>
        <v>5.93</v>
      </c>
      <c r="P85" s="239"/>
      <c r="Q85" s="239">
        <f>SUM(Q86:Q104)</f>
        <v>0</v>
      </c>
      <c r="R85" s="239"/>
      <c r="S85" s="239"/>
      <c r="T85" s="240"/>
      <c r="U85" s="234"/>
      <c r="V85" s="234">
        <f>SUM(V86:V104)</f>
        <v>34.090000000000003</v>
      </c>
      <c r="W85" s="234"/>
      <c r="X85" s="234"/>
      <c r="AG85" t="s">
        <v>153</v>
      </c>
    </row>
    <row r="86" spans="1:60" ht="30.6" outlineLevel="1">
      <c r="A86" s="241">
        <v>22</v>
      </c>
      <c r="B86" s="242" t="s">
        <v>256</v>
      </c>
      <c r="C86" s="260" t="s">
        <v>257</v>
      </c>
      <c r="D86" s="243" t="s">
        <v>258</v>
      </c>
      <c r="E86" s="244">
        <v>2</v>
      </c>
      <c r="F86" s="245"/>
      <c r="G86" s="246">
        <f>ROUND(E86*F86,2)</f>
        <v>0</v>
      </c>
      <c r="H86" s="245"/>
      <c r="I86" s="246">
        <f>ROUND(E86*H86,2)</f>
        <v>0</v>
      </c>
      <c r="J86" s="245"/>
      <c r="K86" s="246">
        <f>ROUND(E86*J86,2)</f>
        <v>0</v>
      </c>
      <c r="L86" s="246">
        <v>21</v>
      </c>
      <c r="M86" s="246">
        <f>G86*(1+L86/100)</f>
        <v>0</v>
      </c>
      <c r="N86" s="246">
        <v>1.2999999999999999E-4</v>
      </c>
      <c r="O86" s="246">
        <f>ROUND(E86*N86,2)</f>
        <v>0</v>
      </c>
      <c r="P86" s="246">
        <v>0</v>
      </c>
      <c r="Q86" s="246">
        <f>ROUND(E86*P86,2)</f>
        <v>0</v>
      </c>
      <c r="R86" s="246" t="s">
        <v>230</v>
      </c>
      <c r="S86" s="246" t="s">
        <v>158</v>
      </c>
      <c r="T86" s="247" t="s">
        <v>158</v>
      </c>
      <c r="U86" s="225">
        <v>7.5</v>
      </c>
      <c r="V86" s="225">
        <f>ROUND(E86*U86,2)</f>
        <v>15</v>
      </c>
      <c r="W86" s="225"/>
      <c r="X86" s="225" t="s">
        <v>159</v>
      </c>
      <c r="Y86" s="216"/>
      <c r="Z86" s="216"/>
      <c r="AA86" s="216"/>
      <c r="AB86" s="216"/>
      <c r="AC86" s="216"/>
      <c r="AD86" s="216"/>
      <c r="AE86" s="216"/>
      <c r="AF86" s="216"/>
      <c r="AG86" s="216" t="s">
        <v>160</v>
      </c>
      <c r="AH86" s="216"/>
      <c r="AI86" s="216"/>
      <c r="AJ86" s="216"/>
      <c r="AK86" s="216"/>
      <c r="AL86" s="216"/>
      <c r="AM86" s="216"/>
      <c r="AN86" s="216"/>
      <c r="AO86" s="216"/>
      <c r="AP86" s="216"/>
      <c r="AQ86" s="216"/>
      <c r="AR86" s="216"/>
      <c r="AS86" s="216"/>
      <c r="AT86" s="216"/>
      <c r="AU86" s="216"/>
      <c r="AV86" s="216"/>
      <c r="AW86" s="216"/>
      <c r="AX86" s="216"/>
      <c r="AY86" s="216"/>
      <c r="AZ86" s="216"/>
      <c r="BA86" s="216"/>
      <c r="BB86" s="216"/>
      <c r="BC86" s="216"/>
      <c r="BD86" s="216"/>
      <c r="BE86" s="216"/>
      <c r="BF86" s="216"/>
      <c r="BG86" s="216"/>
      <c r="BH86" s="216"/>
    </row>
    <row r="87" spans="1:60" outlineLevel="1">
      <c r="A87" s="223"/>
      <c r="B87" s="224"/>
      <c r="C87" s="261" t="s">
        <v>259</v>
      </c>
      <c r="D87" s="249"/>
      <c r="E87" s="249"/>
      <c r="F87" s="249"/>
      <c r="G87" s="249"/>
      <c r="H87" s="225"/>
      <c r="I87" s="225"/>
      <c r="J87" s="225"/>
      <c r="K87" s="225"/>
      <c r="L87" s="225"/>
      <c r="M87" s="225"/>
      <c r="N87" s="225"/>
      <c r="O87" s="225"/>
      <c r="P87" s="225"/>
      <c r="Q87" s="225"/>
      <c r="R87" s="225"/>
      <c r="S87" s="225"/>
      <c r="T87" s="225"/>
      <c r="U87" s="225"/>
      <c r="V87" s="225"/>
      <c r="W87" s="225"/>
      <c r="X87" s="225"/>
      <c r="Y87" s="216"/>
      <c r="Z87" s="216"/>
      <c r="AA87" s="216"/>
      <c r="AB87" s="216"/>
      <c r="AC87" s="216"/>
      <c r="AD87" s="216"/>
      <c r="AE87" s="216"/>
      <c r="AF87" s="216"/>
      <c r="AG87" s="216" t="s">
        <v>162</v>
      </c>
      <c r="AH87" s="216"/>
      <c r="AI87" s="216"/>
      <c r="AJ87" s="216"/>
      <c r="AK87" s="216"/>
      <c r="AL87" s="216"/>
      <c r="AM87" s="216"/>
      <c r="AN87" s="216"/>
      <c r="AO87" s="216"/>
      <c r="AP87" s="216"/>
      <c r="AQ87" s="216"/>
      <c r="AR87" s="216"/>
      <c r="AS87" s="216"/>
      <c r="AT87" s="216"/>
      <c r="AU87" s="216"/>
      <c r="AV87" s="216"/>
      <c r="AW87" s="216"/>
      <c r="AX87" s="216"/>
      <c r="AY87" s="216"/>
      <c r="AZ87" s="216"/>
      <c r="BA87" s="216"/>
      <c r="BB87" s="216"/>
      <c r="BC87" s="216"/>
      <c r="BD87" s="216"/>
      <c r="BE87" s="216"/>
      <c r="BF87" s="216"/>
      <c r="BG87" s="216"/>
      <c r="BH87" s="216"/>
    </row>
    <row r="88" spans="1:60" outlineLevel="1">
      <c r="A88" s="251">
        <v>23</v>
      </c>
      <c r="B88" s="252" t="s">
        <v>260</v>
      </c>
      <c r="C88" s="268" t="s">
        <v>261</v>
      </c>
      <c r="D88" s="253" t="s">
        <v>251</v>
      </c>
      <c r="E88" s="254">
        <v>111.5</v>
      </c>
      <c r="F88" s="255"/>
      <c r="G88" s="256">
        <f>ROUND(E88*F88,2)</f>
        <v>0</v>
      </c>
      <c r="H88" s="255"/>
      <c r="I88" s="256">
        <f>ROUND(E88*H88,2)</f>
        <v>0</v>
      </c>
      <c r="J88" s="255"/>
      <c r="K88" s="256">
        <f>ROUND(E88*J88,2)</f>
        <v>0</v>
      </c>
      <c r="L88" s="256">
        <v>21</v>
      </c>
      <c r="M88" s="256">
        <f>G88*(1+L88/100)</f>
        <v>0</v>
      </c>
      <c r="N88" s="256">
        <v>0</v>
      </c>
      <c r="O88" s="256">
        <f>ROUND(E88*N88,2)</f>
        <v>0</v>
      </c>
      <c r="P88" s="256">
        <v>0</v>
      </c>
      <c r="Q88" s="256">
        <f>ROUND(E88*P88,2)</f>
        <v>0</v>
      </c>
      <c r="R88" s="256" t="s">
        <v>230</v>
      </c>
      <c r="S88" s="256" t="s">
        <v>158</v>
      </c>
      <c r="T88" s="257" t="s">
        <v>158</v>
      </c>
      <c r="U88" s="225">
        <v>4.5999999999999999E-2</v>
      </c>
      <c r="V88" s="225">
        <f>ROUND(E88*U88,2)</f>
        <v>5.13</v>
      </c>
      <c r="W88" s="225"/>
      <c r="X88" s="225" t="s">
        <v>159</v>
      </c>
      <c r="Y88" s="216"/>
      <c r="Z88" s="216"/>
      <c r="AA88" s="216"/>
      <c r="AB88" s="216"/>
      <c r="AC88" s="216"/>
      <c r="AD88" s="216"/>
      <c r="AE88" s="216"/>
      <c r="AF88" s="216"/>
      <c r="AG88" s="216" t="s">
        <v>160</v>
      </c>
      <c r="AH88" s="216"/>
      <c r="AI88" s="216"/>
      <c r="AJ88" s="216"/>
      <c r="AK88" s="216"/>
      <c r="AL88" s="216"/>
      <c r="AM88" s="216"/>
      <c r="AN88" s="216"/>
      <c r="AO88" s="216"/>
      <c r="AP88" s="216"/>
      <c r="AQ88" s="216"/>
      <c r="AR88" s="216"/>
      <c r="AS88" s="216"/>
      <c r="AT88" s="216"/>
      <c r="AU88" s="216"/>
      <c r="AV88" s="216"/>
      <c r="AW88" s="216"/>
      <c r="AX88" s="216"/>
      <c r="AY88" s="216"/>
      <c r="AZ88" s="216"/>
      <c r="BA88" s="216"/>
      <c r="BB88" s="216"/>
      <c r="BC88" s="216"/>
      <c r="BD88" s="216"/>
      <c r="BE88" s="216"/>
      <c r="BF88" s="216"/>
      <c r="BG88" s="216"/>
      <c r="BH88" s="216"/>
    </row>
    <row r="89" spans="1:60" outlineLevel="1">
      <c r="A89" s="241">
        <v>24</v>
      </c>
      <c r="B89" s="242" t="s">
        <v>262</v>
      </c>
      <c r="C89" s="260" t="s">
        <v>263</v>
      </c>
      <c r="D89" s="243" t="s">
        <v>235</v>
      </c>
      <c r="E89" s="244">
        <v>3</v>
      </c>
      <c r="F89" s="245"/>
      <c r="G89" s="246">
        <f>ROUND(E89*F89,2)</f>
        <v>0</v>
      </c>
      <c r="H89" s="245"/>
      <c r="I89" s="246">
        <f>ROUND(E89*H89,2)</f>
        <v>0</v>
      </c>
      <c r="J89" s="245"/>
      <c r="K89" s="246">
        <f>ROUND(E89*J89,2)</f>
        <v>0</v>
      </c>
      <c r="L89" s="246">
        <v>21</v>
      </c>
      <c r="M89" s="246">
        <f>G89*(1+L89/100)</f>
        <v>0</v>
      </c>
      <c r="N89" s="246">
        <v>0</v>
      </c>
      <c r="O89" s="246">
        <f>ROUND(E89*N89,2)</f>
        <v>0</v>
      </c>
      <c r="P89" s="246">
        <v>0</v>
      </c>
      <c r="Q89" s="246">
        <f>ROUND(E89*P89,2)</f>
        <v>0</v>
      </c>
      <c r="R89" s="246" t="s">
        <v>230</v>
      </c>
      <c r="S89" s="246" t="s">
        <v>158</v>
      </c>
      <c r="T89" s="247" t="s">
        <v>158</v>
      </c>
      <c r="U89" s="225">
        <v>0.79</v>
      </c>
      <c r="V89" s="225">
        <f>ROUND(E89*U89,2)</f>
        <v>2.37</v>
      </c>
      <c r="W89" s="225"/>
      <c r="X89" s="225" t="s">
        <v>159</v>
      </c>
      <c r="Y89" s="216"/>
      <c r="Z89" s="216"/>
      <c r="AA89" s="216"/>
      <c r="AB89" s="216"/>
      <c r="AC89" s="216"/>
      <c r="AD89" s="216"/>
      <c r="AE89" s="216"/>
      <c r="AF89" s="216"/>
      <c r="AG89" s="216" t="s">
        <v>160</v>
      </c>
      <c r="AH89" s="216"/>
      <c r="AI89" s="216"/>
      <c r="AJ89" s="216"/>
      <c r="AK89" s="216"/>
      <c r="AL89" s="216"/>
      <c r="AM89" s="216"/>
      <c r="AN89" s="216"/>
      <c r="AO89" s="216"/>
      <c r="AP89" s="216"/>
      <c r="AQ89" s="216"/>
      <c r="AR89" s="216"/>
      <c r="AS89" s="216"/>
      <c r="AT89" s="216"/>
      <c r="AU89" s="216"/>
      <c r="AV89" s="216"/>
      <c r="AW89" s="216"/>
      <c r="AX89" s="216"/>
      <c r="AY89" s="216"/>
      <c r="AZ89" s="216"/>
      <c r="BA89" s="216"/>
      <c r="BB89" s="216"/>
      <c r="BC89" s="216"/>
      <c r="BD89" s="216"/>
      <c r="BE89" s="216"/>
      <c r="BF89" s="216"/>
      <c r="BG89" s="216"/>
      <c r="BH89" s="216"/>
    </row>
    <row r="90" spans="1:60" outlineLevel="1">
      <c r="A90" s="223"/>
      <c r="B90" s="224"/>
      <c r="C90" s="261" t="s">
        <v>264</v>
      </c>
      <c r="D90" s="249"/>
      <c r="E90" s="249"/>
      <c r="F90" s="249"/>
      <c r="G90" s="249"/>
      <c r="H90" s="225"/>
      <c r="I90" s="225"/>
      <c r="J90" s="225"/>
      <c r="K90" s="225"/>
      <c r="L90" s="225"/>
      <c r="M90" s="225"/>
      <c r="N90" s="225"/>
      <c r="O90" s="225"/>
      <c r="P90" s="225"/>
      <c r="Q90" s="225"/>
      <c r="R90" s="225"/>
      <c r="S90" s="225"/>
      <c r="T90" s="225"/>
      <c r="U90" s="225"/>
      <c r="V90" s="225"/>
      <c r="W90" s="225"/>
      <c r="X90" s="225"/>
      <c r="Y90" s="216"/>
      <c r="Z90" s="216"/>
      <c r="AA90" s="216"/>
      <c r="AB90" s="216"/>
      <c r="AC90" s="216"/>
      <c r="AD90" s="216"/>
      <c r="AE90" s="216"/>
      <c r="AF90" s="216"/>
      <c r="AG90" s="216" t="s">
        <v>162</v>
      </c>
      <c r="AH90" s="216"/>
      <c r="AI90" s="216"/>
      <c r="AJ90" s="216"/>
      <c r="AK90" s="216"/>
      <c r="AL90" s="216"/>
      <c r="AM90" s="216"/>
      <c r="AN90" s="216"/>
      <c r="AO90" s="216"/>
      <c r="AP90" s="216"/>
      <c r="AQ90" s="216"/>
      <c r="AR90" s="216"/>
      <c r="AS90" s="216"/>
      <c r="AT90" s="216"/>
      <c r="AU90" s="216"/>
      <c r="AV90" s="216"/>
      <c r="AW90" s="216"/>
      <c r="AX90" s="216"/>
      <c r="AY90" s="216"/>
      <c r="AZ90" s="216"/>
      <c r="BA90" s="216"/>
      <c r="BB90" s="216"/>
      <c r="BC90" s="216"/>
      <c r="BD90" s="216"/>
      <c r="BE90" s="216"/>
      <c r="BF90" s="216"/>
      <c r="BG90" s="216"/>
      <c r="BH90" s="216"/>
    </row>
    <row r="91" spans="1:60" outlineLevel="1">
      <c r="A91" s="223"/>
      <c r="B91" s="224"/>
      <c r="C91" s="266" t="s">
        <v>265</v>
      </c>
      <c r="D91" s="250"/>
      <c r="E91" s="250"/>
      <c r="F91" s="250"/>
      <c r="G91" s="250"/>
      <c r="H91" s="225"/>
      <c r="I91" s="225"/>
      <c r="J91" s="225"/>
      <c r="K91" s="225"/>
      <c r="L91" s="225"/>
      <c r="M91" s="225"/>
      <c r="N91" s="225"/>
      <c r="O91" s="225"/>
      <c r="P91" s="225"/>
      <c r="Q91" s="225"/>
      <c r="R91" s="225"/>
      <c r="S91" s="225"/>
      <c r="T91" s="225"/>
      <c r="U91" s="225"/>
      <c r="V91" s="225"/>
      <c r="W91" s="225"/>
      <c r="X91" s="225"/>
      <c r="Y91" s="216"/>
      <c r="Z91" s="216"/>
      <c r="AA91" s="216"/>
      <c r="AB91" s="216"/>
      <c r="AC91" s="216"/>
      <c r="AD91" s="216"/>
      <c r="AE91" s="216"/>
      <c r="AF91" s="216"/>
      <c r="AG91" s="216" t="s">
        <v>209</v>
      </c>
      <c r="AH91" s="216"/>
      <c r="AI91" s="216"/>
      <c r="AJ91" s="216"/>
      <c r="AK91" s="216"/>
      <c r="AL91" s="216"/>
      <c r="AM91" s="216"/>
      <c r="AN91" s="216"/>
      <c r="AO91" s="216"/>
      <c r="AP91" s="216"/>
      <c r="AQ91" s="216"/>
      <c r="AR91" s="216"/>
      <c r="AS91" s="216"/>
      <c r="AT91" s="216"/>
      <c r="AU91" s="216"/>
      <c r="AV91" s="216"/>
      <c r="AW91" s="216"/>
      <c r="AX91" s="216"/>
      <c r="AY91" s="216"/>
      <c r="AZ91" s="216"/>
      <c r="BA91" s="216"/>
      <c r="BB91" s="216"/>
      <c r="BC91" s="216"/>
      <c r="BD91" s="216"/>
      <c r="BE91" s="216"/>
      <c r="BF91" s="216"/>
      <c r="BG91" s="216"/>
      <c r="BH91" s="216"/>
    </row>
    <row r="92" spans="1:60" ht="20.399999999999999" outlineLevel="1">
      <c r="A92" s="241">
        <v>25</v>
      </c>
      <c r="B92" s="242" t="s">
        <v>266</v>
      </c>
      <c r="C92" s="260" t="s">
        <v>267</v>
      </c>
      <c r="D92" s="243" t="s">
        <v>235</v>
      </c>
      <c r="E92" s="244">
        <v>2</v>
      </c>
      <c r="F92" s="245"/>
      <c r="G92" s="246">
        <f>ROUND(E92*F92,2)</f>
        <v>0</v>
      </c>
      <c r="H92" s="245"/>
      <c r="I92" s="246">
        <f>ROUND(E92*H92,2)</f>
        <v>0</v>
      </c>
      <c r="J92" s="245"/>
      <c r="K92" s="246">
        <f>ROUND(E92*J92,2)</f>
        <v>0</v>
      </c>
      <c r="L92" s="246">
        <v>21</v>
      </c>
      <c r="M92" s="246">
        <f>G92*(1+L92/100)</f>
        <v>0</v>
      </c>
      <c r="N92" s="246">
        <v>0</v>
      </c>
      <c r="O92" s="246">
        <f>ROUND(E92*N92,2)</f>
        <v>0</v>
      </c>
      <c r="P92" s="246">
        <v>0</v>
      </c>
      <c r="Q92" s="246">
        <f>ROUND(E92*P92,2)</f>
        <v>0</v>
      </c>
      <c r="R92" s="246" t="s">
        <v>230</v>
      </c>
      <c r="S92" s="246" t="s">
        <v>158</v>
      </c>
      <c r="T92" s="247" t="s">
        <v>158</v>
      </c>
      <c r="U92" s="225">
        <v>0.9</v>
      </c>
      <c r="V92" s="225">
        <f>ROUND(E92*U92,2)</f>
        <v>1.8</v>
      </c>
      <c r="W92" s="225"/>
      <c r="X92" s="225" t="s">
        <v>159</v>
      </c>
      <c r="Y92" s="216"/>
      <c r="Z92" s="216"/>
      <c r="AA92" s="216"/>
      <c r="AB92" s="216"/>
      <c r="AC92" s="216"/>
      <c r="AD92" s="216"/>
      <c r="AE92" s="216"/>
      <c r="AF92" s="216"/>
      <c r="AG92" s="216" t="s">
        <v>160</v>
      </c>
      <c r="AH92" s="216"/>
      <c r="AI92" s="216"/>
      <c r="AJ92" s="216"/>
      <c r="AK92" s="216"/>
      <c r="AL92" s="216"/>
      <c r="AM92" s="216"/>
      <c r="AN92" s="216"/>
      <c r="AO92" s="216"/>
      <c r="AP92" s="216"/>
      <c r="AQ92" s="216"/>
      <c r="AR92" s="216"/>
      <c r="AS92" s="216"/>
      <c r="AT92" s="216"/>
      <c r="AU92" s="216"/>
      <c r="AV92" s="216"/>
      <c r="AW92" s="216"/>
      <c r="AX92" s="216"/>
      <c r="AY92" s="216"/>
      <c r="AZ92" s="216"/>
      <c r="BA92" s="216"/>
      <c r="BB92" s="216"/>
      <c r="BC92" s="216"/>
      <c r="BD92" s="216"/>
      <c r="BE92" s="216"/>
      <c r="BF92" s="216"/>
      <c r="BG92" s="216"/>
      <c r="BH92" s="216"/>
    </row>
    <row r="93" spans="1:60" outlineLevel="1">
      <c r="A93" s="223"/>
      <c r="B93" s="224"/>
      <c r="C93" s="261" t="s">
        <v>264</v>
      </c>
      <c r="D93" s="249"/>
      <c r="E93" s="249"/>
      <c r="F93" s="249"/>
      <c r="G93" s="249"/>
      <c r="H93" s="225"/>
      <c r="I93" s="225"/>
      <c r="J93" s="225"/>
      <c r="K93" s="225"/>
      <c r="L93" s="225"/>
      <c r="M93" s="225"/>
      <c r="N93" s="225"/>
      <c r="O93" s="225"/>
      <c r="P93" s="225"/>
      <c r="Q93" s="225"/>
      <c r="R93" s="225"/>
      <c r="S93" s="225"/>
      <c r="T93" s="225"/>
      <c r="U93" s="225"/>
      <c r="V93" s="225"/>
      <c r="W93" s="225"/>
      <c r="X93" s="225"/>
      <c r="Y93" s="216"/>
      <c r="Z93" s="216"/>
      <c r="AA93" s="216"/>
      <c r="AB93" s="216"/>
      <c r="AC93" s="216"/>
      <c r="AD93" s="216"/>
      <c r="AE93" s="216"/>
      <c r="AF93" s="216"/>
      <c r="AG93" s="216" t="s">
        <v>162</v>
      </c>
      <c r="AH93" s="216"/>
      <c r="AI93" s="216"/>
      <c r="AJ93" s="216"/>
      <c r="AK93" s="216"/>
      <c r="AL93" s="216"/>
      <c r="AM93" s="216"/>
      <c r="AN93" s="216"/>
      <c r="AO93" s="216"/>
      <c r="AP93" s="216"/>
      <c r="AQ93" s="216"/>
      <c r="AR93" s="216"/>
      <c r="AS93" s="216"/>
      <c r="AT93" s="216"/>
      <c r="AU93" s="216"/>
      <c r="AV93" s="216"/>
      <c r="AW93" s="216"/>
      <c r="AX93" s="216"/>
      <c r="AY93" s="216"/>
      <c r="AZ93" s="216"/>
      <c r="BA93" s="216"/>
      <c r="BB93" s="216"/>
      <c r="BC93" s="216"/>
      <c r="BD93" s="216"/>
      <c r="BE93" s="216"/>
      <c r="BF93" s="216"/>
      <c r="BG93" s="216"/>
      <c r="BH93" s="216"/>
    </row>
    <row r="94" spans="1:60" outlineLevel="1">
      <c r="A94" s="223"/>
      <c r="B94" s="224"/>
      <c r="C94" s="266" t="s">
        <v>265</v>
      </c>
      <c r="D94" s="250"/>
      <c r="E94" s="250"/>
      <c r="F94" s="250"/>
      <c r="G94" s="250"/>
      <c r="H94" s="225"/>
      <c r="I94" s="225"/>
      <c r="J94" s="225"/>
      <c r="K94" s="225"/>
      <c r="L94" s="225"/>
      <c r="M94" s="225"/>
      <c r="N94" s="225"/>
      <c r="O94" s="225"/>
      <c r="P94" s="225"/>
      <c r="Q94" s="225"/>
      <c r="R94" s="225"/>
      <c r="S94" s="225"/>
      <c r="T94" s="225"/>
      <c r="U94" s="225"/>
      <c r="V94" s="225"/>
      <c r="W94" s="225"/>
      <c r="X94" s="225"/>
      <c r="Y94" s="216"/>
      <c r="Z94" s="216"/>
      <c r="AA94" s="216"/>
      <c r="AB94" s="216"/>
      <c r="AC94" s="216"/>
      <c r="AD94" s="216"/>
      <c r="AE94" s="216"/>
      <c r="AF94" s="216"/>
      <c r="AG94" s="216" t="s">
        <v>209</v>
      </c>
      <c r="AH94" s="216"/>
      <c r="AI94" s="216"/>
      <c r="AJ94" s="216"/>
      <c r="AK94" s="216"/>
      <c r="AL94" s="216"/>
      <c r="AM94" s="216"/>
      <c r="AN94" s="216"/>
      <c r="AO94" s="216"/>
      <c r="AP94" s="216"/>
      <c r="AQ94" s="216"/>
      <c r="AR94" s="216"/>
      <c r="AS94" s="216"/>
      <c r="AT94" s="216"/>
      <c r="AU94" s="216"/>
      <c r="AV94" s="216"/>
      <c r="AW94" s="216"/>
      <c r="AX94" s="216"/>
      <c r="AY94" s="216"/>
      <c r="AZ94" s="216"/>
      <c r="BA94" s="216"/>
      <c r="BB94" s="216"/>
      <c r="BC94" s="216"/>
      <c r="BD94" s="216"/>
      <c r="BE94" s="216"/>
      <c r="BF94" s="216"/>
      <c r="BG94" s="216"/>
      <c r="BH94" s="216"/>
    </row>
    <row r="95" spans="1:60" outlineLevel="1">
      <c r="A95" s="241">
        <v>26</v>
      </c>
      <c r="B95" s="242" t="s">
        <v>268</v>
      </c>
      <c r="C95" s="260" t="s">
        <v>269</v>
      </c>
      <c r="D95" s="243" t="s">
        <v>235</v>
      </c>
      <c r="E95" s="244">
        <v>2</v>
      </c>
      <c r="F95" s="245"/>
      <c r="G95" s="246">
        <f>ROUND(E95*F95,2)</f>
        <v>0</v>
      </c>
      <c r="H95" s="245"/>
      <c r="I95" s="246">
        <f>ROUND(E95*H95,2)</f>
        <v>0</v>
      </c>
      <c r="J95" s="245"/>
      <c r="K95" s="246">
        <f>ROUND(E95*J95,2)</f>
        <v>0</v>
      </c>
      <c r="L95" s="246">
        <v>21</v>
      </c>
      <c r="M95" s="246">
        <f>G95*(1+L95/100)</f>
        <v>0</v>
      </c>
      <c r="N95" s="246">
        <v>0</v>
      </c>
      <c r="O95" s="246">
        <f>ROUND(E95*N95,2)</f>
        <v>0</v>
      </c>
      <c r="P95" s="246">
        <v>0</v>
      </c>
      <c r="Q95" s="246">
        <f>ROUND(E95*P95,2)</f>
        <v>0</v>
      </c>
      <c r="R95" s="246" t="s">
        <v>230</v>
      </c>
      <c r="S95" s="246" t="s">
        <v>158</v>
      </c>
      <c r="T95" s="247" t="s">
        <v>158</v>
      </c>
      <c r="U95" s="225">
        <v>1.752</v>
      </c>
      <c r="V95" s="225">
        <f>ROUND(E95*U95,2)</f>
        <v>3.5</v>
      </c>
      <c r="W95" s="225"/>
      <c r="X95" s="225" t="s">
        <v>159</v>
      </c>
      <c r="Y95" s="216"/>
      <c r="Z95" s="216"/>
      <c r="AA95" s="216"/>
      <c r="AB95" s="216"/>
      <c r="AC95" s="216"/>
      <c r="AD95" s="216"/>
      <c r="AE95" s="216"/>
      <c r="AF95" s="216"/>
      <c r="AG95" s="216" t="s">
        <v>160</v>
      </c>
      <c r="AH95" s="216"/>
      <c r="AI95" s="216"/>
      <c r="AJ95" s="216"/>
      <c r="AK95" s="216"/>
      <c r="AL95" s="216"/>
      <c r="AM95" s="216"/>
      <c r="AN95" s="216"/>
      <c r="AO95" s="216"/>
      <c r="AP95" s="216"/>
      <c r="AQ95" s="216"/>
      <c r="AR95" s="216"/>
      <c r="AS95" s="216"/>
      <c r="AT95" s="216"/>
      <c r="AU95" s="216"/>
      <c r="AV95" s="216"/>
      <c r="AW95" s="216"/>
      <c r="AX95" s="216"/>
      <c r="AY95" s="216"/>
      <c r="AZ95" s="216"/>
      <c r="BA95" s="216"/>
      <c r="BB95" s="216"/>
      <c r="BC95" s="216"/>
      <c r="BD95" s="216"/>
      <c r="BE95" s="216"/>
      <c r="BF95" s="216"/>
      <c r="BG95" s="216"/>
      <c r="BH95" s="216"/>
    </row>
    <row r="96" spans="1:60" outlineLevel="1">
      <c r="A96" s="223"/>
      <c r="B96" s="224"/>
      <c r="C96" s="261" t="s">
        <v>264</v>
      </c>
      <c r="D96" s="249"/>
      <c r="E96" s="249"/>
      <c r="F96" s="249"/>
      <c r="G96" s="249"/>
      <c r="H96" s="225"/>
      <c r="I96" s="225"/>
      <c r="J96" s="225"/>
      <c r="K96" s="225"/>
      <c r="L96" s="225"/>
      <c r="M96" s="225"/>
      <c r="N96" s="225"/>
      <c r="O96" s="225"/>
      <c r="P96" s="225"/>
      <c r="Q96" s="225"/>
      <c r="R96" s="225"/>
      <c r="S96" s="225"/>
      <c r="T96" s="225"/>
      <c r="U96" s="225"/>
      <c r="V96" s="225"/>
      <c r="W96" s="225"/>
      <c r="X96" s="225"/>
      <c r="Y96" s="216"/>
      <c r="Z96" s="216"/>
      <c r="AA96" s="216"/>
      <c r="AB96" s="216"/>
      <c r="AC96" s="216"/>
      <c r="AD96" s="216"/>
      <c r="AE96" s="216"/>
      <c r="AF96" s="216"/>
      <c r="AG96" s="216" t="s">
        <v>162</v>
      </c>
      <c r="AH96" s="216"/>
      <c r="AI96" s="216"/>
      <c r="AJ96" s="216"/>
      <c r="AK96" s="216"/>
      <c r="AL96" s="216"/>
      <c r="AM96" s="216"/>
      <c r="AN96" s="216"/>
      <c r="AO96" s="216"/>
      <c r="AP96" s="216"/>
      <c r="AQ96" s="216"/>
      <c r="AR96" s="216"/>
      <c r="AS96" s="216"/>
      <c r="AT96" s="216"/>
      <c r="AU96" s="216"/>
      <c r="AV96" s="216"/>
      <c r="AW96" s="216"/>
      <c r="AX96" s="216"/>
      <c r="AY96" s="216"/>
      <c r="AZ96" s="216"/>
      <c r="BA96" s="216"/>
      <c r="BB96" s="216"/>
      <c r="BC96" s="216"/>
      <c r="BD96" s="216"/>
      <c r="BE96" s="216"/>
      <c r="BF96" s="216"/>
      <c r="BG96" s="216"/>
      <c r="BH96" s="216"/>
    </row>
    <row r="97" spans="1:60" outlineLevel="1">
      <c r="A97" s="223"/>
      <c r="B97" s="224"/>
      <c r="C97" s="266" t="s">
        <v>265</v>
      </c>
      <c r="D97" s="250"/>
      <c r="E97" s="250"/>
      <c r="F97" s="250"/>
      <c r="G97" s="250"/>
      <c r="H97" s="225"/>
      <c r="I97" s="225"/>
      <c r="J97" s="225"/>
      <c r="K97" s="225"/>
      <c r="L97" s="225"/>
      <c r="M97" s="225"/>
      <c r="N97" s="225"/>
      <c r="O97" s="225"/>
      <c r="P97" s="225"/>
      <c r="Q97" s="225"/>
      <c r="R97" s="225"/>
      <c r="S97" s="225"/>
      <c r="T97" s="225"/>
      <c r="U97" s="225"/>
      <c r="V97" s="225"/>
      <c r="W97" s="225"/>
      <c r="X97" s="225"/>
      <c r="Y97" s="216"/>
      <c r="Z97" s="216"/>
      <c r="AA97" s="216"/>
      <c r="AB97" s="216"/>
      <c r="AC97" s="216"/>
      <c r="AD97" s="216"/>
      <c r="AE97" s="216"/>
      <c r="AF97" s="216"/>
      <c r="AG97" s="216" t="s">
        <v>209</v>
      </c>
      <c r="AH97" s="216"/>
      <c r="AI97" s="216"/>
      <c r="AJ97" s="216"/>
      <c r="AK97" s="216"/>
      <c r="AL97" s="216"/>
      <c r="AM97" s="216"/>
      <c r="AN97" s="216"/>
      <c r="AO97" s="216"/>
      <c r="AP97" s="216"/>
      <c r="AQ97" s="216"/>
      <c r="AR97" s="216"/>
      <c r="AS97" s="216"/>
      <c r="AT97" s="216"/>
      <c r="AU97" s="216"/>
      <c r="AV97" s="216"/>
      <c r="AW97" s="216"/>
      <c r="AX97" s="216"/>
      <c r="AY97" s="216"/>
      <c r="AZ97" s="216"/>
      <c r="BA97" s="216"/>
      <c r="BB97" s="216"/>
      <c r="BC97" s="216"/>
      <c r="BD97" s="216"/>
      <c r="BE97" s="216"/>
      <c r="BF97" s="216"/>
      <c r="BG97" s="216"/>
      <c r="BH97" s="216"/>
    </row>
    <row r="98" spans="1:60" outlineLevel="1">
      <c r="A98" s="251">
        <v>27</v>
      </c>
      <c r="B98" s="252" t="s">
        <v>270</v>
      </c>
      <c r="C98" s="268" t="s">
        <v>271</v>
      </c>
      <c r="D98" s="253" t="s">
        <v>235</v>
      </c>
      <c r="E98" s="254">
        <v>2</v>
      </c>
      <c r="F98" s="255"/>
      <c r="G98" s="256">
        <f>ROUND(E98*F98,2)</f>
        <v>0</v>
      </c>
      <c r="H98" s="255"/>
      <c r="I98" s="256">
        <f>ROUND(E98*H98,2)</f>
        <v>0</v>
      </c>
      <c r="J98" s="255"/>
      <c r="K98" s="256">
        <f>ROUND(E98*J98,2)</f>
        <v>0</v>
      </c>
      <c r="L98" s="256">
        <v>21</v>
      </c>
      <c r="M98" s="256">
        <f>G98*(1+L98/100)</f>
        <v>0</v>
      </c>
      <c r="N98" s="256">
        <v>7.0200000000000002E-3</v>
      </c>
      <c r="O98" s="256">
        <f>ROUND(E98*N98,2)</f>
        <v>0.01</v>
      </c>
      <c r="P98" s="256">
        <v>0</v>
      </c>
      <c r="Q98" s="256">
        <f>ROUND(E98*P98,2)</f>
        <v>0</v>
      </c>
      <c r="R98" s="256" t="s">
        <v>230</v>
      </c>
      <c r="S98" s="256" t="s">
        <v>158</v>
      </c>
      <c r="T98" s="257" t="s">
        <v>158</v>
      </c>
      <c r="U98" s="225">
        <v>1.694</v>
      </c>
      <c r="V98" s="225">
        <f>ROUND(E98*U98,2)</f>
        <v>3.39</v>
      </c>
      <c r="W98" s="225"/>
      <c r="X98" s="225" t="s">
        <v>159</v>
      </c>
      <c r="Y98" s="216"/>
      <c r="Z98" s="216"/>
      <c r="AA98" s="216"/>
      <c r="AB98" s="216"/>
      <c r="AC98" s="216"/>
      <c r="AD98" s="216"/>
      <c r="AE98" s="216"/>
      <c r="AF98" s="216"/>
      <c r="AG98" s="216" t="s">
        <v>160</v>
      </c>
      <c r="AH98" s="216"/>
      <c r="AI98" s="216"/>
      <c r="AJ98" s="216"/>
      <c r="AK98" s="216"/>
      <c r="AL98" s="216"/>
      <c r="AM98" s="216"/>
      <c r="AN98" s="216"/>
      <c r="AO98" s="216"/>
      <c r="AP98" s="216"/>
      <c r="AQ98" s="216"/>
      <c r="AR98" s="216"/>
      <c r="AS98" s="216"/>
      <c r="AT98" s="216"/>
      <c r="AU98" s="216"/>
      <c r="AV98" s="216"/>
      <c r="AW98" s="216"/>
      <c r="AX98" s="216"/>
      <c r="AY98" s="216"/>
      <c r="AZ98" s="216"/>
      <c r="BA98" s="216"/>
      <c r="BB98" s="216"/>
      <c r="BC98" s="216"/>
      <c r="BD98" s="216"/>
      <c r="BE98" s="216"/>
      <c r="BF98" s="216"/>
      <c r="BG98" s="216"/>
      <c r="BH98" s="216"/>
    </row>
    <row r="99" spans="1:60" outlineLevel="1">
      <c r="A99" s="251">
        <v>28</v>
      </c>
      <c r="B99" s="252" t="s">
        <v>272</v>
      </c>
      <c r="C99" s="268" t="s">
        <v>273</v>
      </c>
      <c r="D99" s="253" t="s">
        <v>251</v>
      </c>
      <c r="E99" s="254">
        <v>111.5</v>
      </c>
      <c r="F99" s="255"/>
      <c r="G99" s="256">
        <f>ROUND(E99*F99,2)</f>
        <v>0</v>
      </c>
      <c r="H99" s="255"/>
      <c r="I99" s="256">
        <f>ROUND(E99*H99,2)</f>
        <v>0</v>
      </c>
      <c r="J99" s="255"/>
      <c r="K99" s="256">
        <f>ROUND(E99*J99,2)</f>
        <v>0</v>
      </c>
      <c r="L99" s="256">
        <v>21</v>
      </c>
      <c r="M99" s="256">
        <f>G99*(1+L99/100)</f>
        <v>0</v>
      </c>
      <c r="N99" s="256">
        <v>0</v>
      </c>
      <c r="O99" s="256">
        <f>ROUND(E99*N99,2)</f>
        <v>0</v>
      </c>
      <c r="P99" s="256">
        <v>0</v>
      </c>
      <c r="Q99" s="256">
        <f>ROUND(E99*P99,2)</f>
        <v>0</v>
      </c>
      <c r="R99" s="256" t="s">
        <v>230</v>
      </c>
      <c r="S99" s="256" t="s">
        <v>158</v>
      </c>
      <c r="T99" s="257" t="s">
        <v>158</v>
      </c>
      <c r="U99" s="225">
        <v>2.5999999999999999E-2</v>
      </c>
      <c r="V99" s="225">
        <f>ROUND(E99*U99,2)</f>
        <v>2.9</v>
      </c>
      <c r="W99" s="225"/>
      <c r="X99" s="225" t="s">
        <v>159</v>
      </c>
      <c r="Y99" s="216"/>
      <c r="Z99" s="216"/>
      <c r="AA99" s="216"/>
      <c r="AB99" s="216"/>
      <c r="AC99" s="216"/>
      <c r="AD99" s="216"/>
      <c r="AE99" s="216"/>
      <c r="AF99" s="216"/>
      <c r="AG99" s="216" t="s">
        <v>160</v>
      </c>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c r="BE99" s="216"/>
      <c r="BF99" s="216"/>
      <c r="BG99" s="216"/>
      <c r="BH99" s="216"/>
    </row>
    <row r="100" spans="1:60" ht="20.399999999999999" outlineLevel="1">
      <c r="A100" s="251">
        <v>29</v>
      </c>
      <c r="B100" s="252" t="s">
        <v>274</v>
      </c>
      <c r="C100" s="268" t="s">
        <v>275</v>
      </c>
      <c r="D100" s="253" t="s">
        <v>235</v>
      </c>
      <c r="E100" s="254">
        <v>2</v>
      </c>
      <c r="F100" s="255"/>
      <c r="G100" s="256">
        <f>ROUND(E100*F100,2)</f>
        <v>0</v>
      </c>
      <c r="H100" s="255"/>
      <c r="I100" s="256">
        <f>ROUND(E100*H100,2)</f>
        <v>0</v>
      </c>
      <c r="J100" s="255"/>
      <c r="K100" s="256">
        <f>ROUND(E100*J100,2)</f>
        <v>0</v>
      </c>
      <c r="L100" s="256">
        <v>21</v>
      </c>
      <c r="M100" s="256">
        <f>G100*(1+L100/100)</f>
        <v>0</v>
      </c>
      <c r="N100" s="256">
        <v>9.7000000000000003E-2</v>
      </c>
      <c r="O100" s="256">
        <f>ROUND(E100*N100,2)</f>
        <v>0.19</v>
      </c>
      <c r="P100" s="256">
        <v>0</v>
      </c>
      <c r="Q100" s="256">
        <f>ROUND(E100*P100,2)</f>
        <v>0</v>
      </c>
      <c r="R100" s="256" t="s">
        <v>224</v>
      </c>
      <c r="S100" s="256" t="s">
        <v>158</v>
      </c>
      <c r="T100" s="257" t="s">
        <v>158</v>
      </c>
      <c r="U100" s="225">
        <v>0</v>
      </c>
      <c r="V100" s="225">
        <f>ROUND(E100*U100,2)</f>
        <v>0</v>
      </c>
      <c r="W100" s="225"/>
      <c r="X100" s="225" t="s">
        <v>225</v>
      </c>
      <c r="Y100" s="216"/>
      <c r="Z100" s="216"/>
      <c r="AA100" s="216"/>
      <c r="AB100" s="216"/>
      <c r="AC100" s="216"/>
      <c r="AD100" s="216"/>
      <c r="AE100" s="216"/>
      <c r="AF100" s="216"/>
      <c r="AG100" s="216" t="s">
        <v>246</v>
      </c>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c r="BE100" s="216"/>
      <c r="BF100" s="216"/>
      <c r="BG100" s="216"/>
      <c r="BH100" s="216"/>
    </row>
    <row r="101" spans="1:60" ht="20.399999999999999" outlineLevel="1">
      <c r="A101" s="251">
        <v>30</v>
      </c>
      <c r="B101" s="252" t="s">
        <v>276</v>
      </c>
      <c r="C101" s="268" t="s">
        <v>277</v>
      </c>
      <c r="D101" s="253" t="s">
        <v>235</v>
      </c>
      <c r="E101" s="254">
        <v>2.02</v>
      </c>
      <c r="F101" s="255"/>
      <c r="G101" s="256">
        <f>ROUND(E101*F101,2)</f>
        <v>0</v>
      </c>
      <c r="H101" s="255"/>
      <c r="I101" s="256">
        <f>ROUND(E101*H101,2)</f>
        <v>0</v>
      </c>
      <c r="J101" s="255"/>
      <c r="K101" s="256">
        <f>ROUND(E101*J101,2)</f>
        <v>0</v>
      </c>
      <c r="L101" s="256">
        <v>21</v>
      </c>
      <c r="M101" s="256">
        <f>G101*(1+L101/100)</f>
        <v>0</v>
      </c>
      <c r="N101" s="256">
        <v>0.58499999999999996</v>
      </c>
      <c r="O101" s="256">
        <f>ROUND(E101*N101,2)</f>
        <v>1.18</v>
      </c>
      <c r="P101" s="256">
        <v>0</v>
      </c>
      <c r="Q101" s="256">
        <f>ROUND(E101*P101,2)</f>
        <v>0</v>
      </c>
      <c r="R101" s="256" t="s">
        <v>224</v>
      </c>
      <c r="S101" s="256" t="s">
        <v>158</v>
      </c>
      <c r="T101" s="257" t="s">
        <v>158</v>
      </c>
      <c r="U101" s="225">
        <v>0</v>
      </c>
      <c r="V101" s="225">
        <f>ROUND(E101*U101,2)</f>
        <v>0</v>
      </c>
      <c r="W101" s="225"/>
      <c r="X101" s="225" t="s">
        <v>225</v>
      </c>
      <c r="Y101" s="216"/>
      <c r="Z101" s="216"/>
      <c r="AA101" s="216"/>
      <c r="AB101" s="216"/>
      <c r="AC101" s="216"/>
      <c r="AD101" s="216"/>
      <c r="AE101" s="216"/>
      <c r="AF101" s="216"/>
      <c r="AG101" s="216" t="s">
        <v>246</v>
      </c>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c r="BE101" s="216"/>
      <c r="BF101" s="216"/>
      <c r="BG101" s="216"/>
      <c r="BH101" s="216"/>
    </row>
    <row r="102" spans="1:60" ht="20.399999999999999" outlineLevel="1">
      <c r="A102" s="251">
        <v>31</v>
      </c>
      <c r="B102" s="252" t="s">
        <v>278</v>
      </c>
      <c r="C102" s="268" t="s">
        <v>279</v>
      </c>
      <c r="D102" s="253" t="s">
        <v>235</v>
      </c>
      <c r="E102" s="254">
        <v>3.03</v>
      </c>
      <c r="F102" s="255"/>
      <c r="G102" s="256">
        <f>ROUND(E102*F102,2)</f>
        <v>0</v>
      </c>
      <c r="H102" s="255"/>
      <c r="I102" s="256">
        <f>ROUND(E102*H102,2)</f>
        <v>0</v>
      </c>
      <c r="J102" s="255"/>
      <c r="K102" s="256">
        <f>ROUND(E102*J102,2)</f>
        <v>0</v>
      </c>
      <c r="L102" s="256">
        <v>21</v>
      </c>
      <c r="M102" s="256">
        <f>G102*(1+L102/100)</f>
        <v>0</v>
      </c>
      <c r="N102" s="256">
        <v>0.25</v>
      </c>
      <c r="O102" s="256">
        <f>ROUND(E102*N102,2)</f>
        <v>0.76</v>
      </c>
      <c r="P102" s="256">
        <v>0</v>
      </c>
      <c r="Q102" s="256">
        <f>ROUND(E102*P102,2)</f>
        <v>0</v>
      </c>
      <c r="R102" s="256" t="s">
        <v>224</v>
      </c>
      <c r="S102" s="256" t="s">
        <v>158</v>
      </c>
      <c r="T102" s="257" t="s">
        <v>158</v>
      </c>
      <c r="U102" s="225">
        <v>0</v>
      </c>
      <c r="V102" s="225">
        <f>ROUND(E102*U102,2)</f>
        <v>0</v>
      </c>
      <c r="W102" s="225"/>
      <c r="X102" s="225" t="s">
        <v>225</v>
      </c>
      <c r="Y102" s="216"/>
      <c r="Z102" s="216"/>
      <c r="AA102" s="216"/>
      <c r="AB102" s="216"/>
      <c r="AC102" s="216"/>
      <c r="AD102" s="216"/>
      <c r="AE102" s="216"/>
      <c r="AF102" s="216"/>
      <c r="AG102" s="216" t="s">
        <v>246</v>
      </c>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c r="BE102" s="216"/>
      <c r="BF102" s="216"/>
      <c r="BG102" s="216"/>
      <c r="BH102" s="216"/>
    </row>
    <row r="103" spans="1:60" ht="20.399999999999999" outlineLevel="1">
      <c r="A103" s="251">
        <v>32</v>
      </c>
      <c r="B103" s="252" t="s">
        <v>280</v>
      </c>
      <c r="C103" s="268" t="s">
        <v>281</v>
      </c>
      <c r="D103" s="253" t="s">
        <v>235</v>
      </c>
      <c r="E103" s="254">
        <v>2.02</v>
      </c>
      <c r="F103" s="255"/>
      <c r="G103" s="256">
        <f>ROUND(E103*F103,2)</f>
        <v>0</v>
      </c>
      <c r="H103" s="255"/>
      <c r="I103" s="256">
        <f>ROUND(E103*H103,2)</f>
        <v>0</v>
      </c>
      <c r="J103" s="255"/>
      <c r="K103" s="256">
        <f>ROUND(E103*J103,2)</f>
        <v>0</v>
      </c>
      <c r="L103" s="256">
        <v>21</v>
      </c>
      <c r="M103" s="256">
        <f>G103*(1+L103/100)</f>
        <v>0</v>
      </c>
      <c r="N103" s="256">
        <v>1.87</v>
      </c>
      <c r="O103" s="256">
        <f>ROUND(E103*N103,2)</f>
        <v>3.78</v>
      </c>
      <c r="P103" s="256">
        <v>0</v>
      </c>
      <c r="Q103" s="256">
        <f>ROUND(E103*P103,2)</f>
        <v>0</v>
      </c>
      <c r="R103" s="256" t="s">
        <v>224</v>
      </c>
      <c r="S103" s="256" t="s">
        <v>158</v>
      </c>
      <c r="T103" s="257" t="s">
        <v>158</v>
      </c>
      <c r="U103" s="225">
        <v>0</v>
      </c>
      <c r="V103" s="225">
        <f>ROUND(E103*U103,2)</f>
        <v>0</v>
      </c>
      <c r="W103" s="225"/>
      <c r="X103" s="225" t="s">
        <v>225</v>
      </c>
      <c r="Y103" s="216"/>
      <c r="Z103" s="216"/>
      <c r="AA103" s="216"/>
      <c r="AB103" s="216"/>
      <c r="AC103" s="216"/>
      <c r="AD103" s="216"/>
      <c r="AE103" s="216"/>
      <c r="AF103" s="216"/>
      <c r="AG103" s="216" t="s">
        <v>246</v>
      </c>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row>
    <row r="104" spans="1:60" outlineLevel="1">
      <c r="A104" s="251">
        <v>33</v>
      </c>
      <c r="B104" s="252" t="s">
        <v>282</v>
      </c>
      <c r="C104" s="268" t="s">
        <v>283</v>
      </c>
      <c r="D104" s="253" t="s">
        <v>235</v>
      </c>
      <c r="E104" s="254">
        <v>7.07</v>
      </c>
      <c r="F104" s="255"/>
      <c r="G104" s="256">
        <f>ROUND(E104*F104,2)</f>
        <v>0</v>
      </c>
      <c r="H104" s="255"/>
      <c r="I104" s="256">
        <f>ROUND(E104*H104,2)</f>
        <v>0</v>
      </c>
      <c r="J104" s="255"/>
      <c r="K104" s="256">
        <f>ROUND(E104*J104,2)</f>
        <v>0</v>
      </c>
      <c r="L104" s="256">
        <v>21</v>
      </c>
      <c r="M104" s="256">
        <f>G104*(1+L104/100)</f>
        <v>0</v>
      </c>
      <c r="N104" s="256">
        <v>2E-3</v>
      </c>
      <c r="O104" s="256">
        <f>ROUND(E104*N104,2)</f>
        <v>0.01</v>
      </c>
      <c r="P104" s="256">
        <v>0</v>
      </c>
      <c r="Q104" s="256">
        <f>ROUND(E104*P104,2)</f>
        <v>0</v>
      </c>
      <c r="R104" s="256" t="s">
        <v>224</v>
      </c>
      <c r="S104" s="256" t="s">
        <v>158</v>
      </c>
      <c r="T104" s="257" t="s">
        <v>158</v>
      </c>
      <c r="U104" s="225">
        <v>0</v>
      </c>
      <c r="V104" s="225">
        <f>ROUND(E104*U104,2)</f>
        <v>0</v>
      </c>
      <c r="W104" s="225"/>
      <c r="X104" s="225" t="s">
        <v>225</v>
      </c>
      <c r="Y104" s="216"/>
      <c r="Z104" s="216"/>
      <c r="AA104" s="216"/>
      <c r="AB104" s="216"/>
      <c r="AC104" s="216"/>
      <c r="AD104" s="216"/>
      <c r="AE104" s="216"/>
      <c r="AF104" s="216"/>
      <c r="AG104" s="216" t="s">
        <v>246</v>
      </c>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c r="BE104" s="216"/>
      <c r="BF104" s="216"/>
      <c r="BG104" s="216"/>
      <c r="BH104" s="216"/>
    </row>
    <row r="105" spans="1:60">
      <c r="A105" s="235" t="s">
        <v>152</v>
      </c>
      <c r="B105" s="236" t="s">
        <v>121</v>
      </c>
      <c r="C105" s="259" t="s">
        <v>122</v>
      </c>
      <c r="D105" s="237"/>
      <c r="E105" s="238"/>
      <c r="F105" s="239"/>
      <c r="G105" s="239">
        <f>SUMIF(AG106:AG110,"&lt;&gt;NOR",G106:G110)</f>
        <v>0</v>
      </c>
      <c r="H105" s="239"/>
      <c r="I105" s="239">
        <f>SUM(I106:I110)</f>
        <v>0</v>
      </c>
      <c r="J105" s="239"/>
      <c r="K105" s="239">
        <f>SUM(K106:K110)</f>
        <v>0</v>
      </c>
      <c r="L105" s="239"/>
      <c r="M105" s="239">
        <f>SUM(M106:M110)</f>
        <v>0</v>
      </c>
      <c r="N105" s="239"/>
      <c r="O105" s="239">
        <f>SUM(O106:O110)</f>
        <v>0</v>
      </c>
      <c r="P105" s="239"/>
      <c r="Q105" s="239">
        <f>SUM(Q106:Q110)</f>
        <v>0</v>
      </c>
      <c r="R105" s="239"/>
      <c r="S105" s="239"/>
      <c r="T105" s="240"/>
      <c r="U105" s="234"/>
      <c r="V105" s="234">
        <f>SUM(V106:V110)</f>
        <v>32.78</v>
      </c>
      <c r="W105" s="234"/>
      <c r="X105" s="234"/>
      <c r="AG105" t="s">
        <v>153</v>
      </c>
    </row>
    <row r="106" spans="1:60" outlineLevel="1">
      <c r="A106" s="241">
        <v>34</v>
      </c>
      <c r="B106" s="242" t="s">
        <v>284</v>
      </c>
      <c r="C106" s="260" t="s">
        <v>285</v>
      </c>
      <c r="D106" s="243" t="s">
        <v>286</v>
      </c>
      <c r="E106" s="244">
        <v>154.98415</v>
      </c>
      <c r="F106" s="245"/>
      <c r="G106" s="246">
        <f>ROUND(E106*F106,2)</f>
        <v>0</v>
      </c>
      <c r="H106" s="245"/>
      <c r="I106" s="246">
        <f>ROUND(E106*H106,2)</f>
        <v>0</v>
      </c>
      <c r="J106" s="245"/>
      <c r="K106" s="246">
        <f>ROUND(E106*J106,2)</f>
        <v>0</v>
      </c>
      <c r="L106" s="246">
        <v>21</v>
      </c>
      <c r="M106" s="246">
        <f>G106*(1+L106/100)</f>
        <v>0</v>
      </c>
      <c r="N106" s="246">
        <v>0</v>
      </c>
      <c r="O106" s="246">
        <f>ROUND(E106*N106,2)</f>
        <v>0</v>
      </c>
      <c r="P106" s="246">
        <v>0</v>
      </c>
      <c r="Q106" s="246">
        <f>ROUND(E106*P106,2)</f>
        <v>0</v>
      </c>
      <c r="R106" s="246" t="s">
        <v>230</v>
      </c>
      <c r="S106" s="246" t="s">
        <v>158</v>
      </c>
      <c r="T106" s="247" t="s">
        <v>158</v>
      </c>
      <c r="U106" s="225">
        <v>0.21149999999999999</v>
      </c>
      <c r="V106" s="225">
        <f>ROUND(E106*U106,2)</f>
        <v>32.78</v>
      </c>
      <c r="W106" s="225"/>
      <c r="X106" s="225" t="s">
        <v>287</v>
      </c>
      <c r="Y106" s="216"/>
      <c r="Z106" s="216"/>
      <c r="AA106" s="216"/>
      <c r="AB106" s="216"/>
      <c r="AC106" s="216"/>
      <c r="AD106" s="216"/>
      <c r="AE106" s="216"/>
      <c r="AF106" s="216"/>
      <c r="AG106" s="216" t="s">
        <v>288</v>
      </c>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c r="BE106" s="216"/>
      <c r="BF106" s="216"/>
      <c r="BG106" s="216"/>
      <c r="BH106" s="216"/>
    </row>
    <row r="107" spans="1:60" outlineLevel="1">
      <c r="A107" s="223"/>
      <c r="B107" s="224"/>
      <c r="C107" s="261" t="s">
        <v>289</v>
      </c>
      <c r="D107" s="249"/>
      <c r="E107" s="249"/>
      <c r="F107" s="249"/>
      <c r="G107" s="249"/>
      <c r="H107" s="225"/>
      <c r="I107" s="225"/>
      <c r="J107" s="225"/>
      <c r="K107" s="225"/>
      <c r="L107" s="225"/>
      <c r="M107" s="225"/>
      <c r="N107" s="225"/>
      <c r="O107" s="225"/>
      <c r="P107" s="225"/>
      <c r="Q107" s="225"/>
      <c r="R107" s="225"/>
      <c r="S107" s="225"/>
      <c r="T107" s="225"/>
      <c r="U107" s="225"/>
      <c r="V107" s="225"/>
      <c r="W107" s="225"/>
      <c r="X107" s="225"/>
      <c r="Y107" s="216"/>
      <c r="Z107" s="216"/>
      <c r="AA107" s="216"/>
      <c r="AB107" s="216"/>
      <c r="AC107" s="216"/>
      <c r="AD107" s="216"/>
      <c r="AE107" s="216"/>
      <c r="AF107" s="216"/>
      <c r="AG107" s="216" t="s">
        <v>162</v>
      </c>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c r="BE107" s="216"/>
      <c r="BF107" s="216"/>
      <c r="BG107" s="216"/>
      <c r="BH107" s="216"/>
    </row>
    <row r="108" spans="1:60" outlineLevel="1">
      <c r="A108" s="223"/>
      <c r="B108" s="224"/>
      <c r="C108" s="265" t="s">
        <v>290</v>
      </c>
      <c r="D108" s="230"/>
      <c r="E108" s="231"/>
      <c r="F108" s="225"/>
      <c r="G108" s="225"/>
      <c r="H108" s="225"/>
      <c r="I108" s="225"/>
      <c r="J108" s="225"/>
      <c r="K108" s="225"/>
      <c r="L108" s="225"/>
      <c r="M108" s="225"/>
      <c r="N108" s="225"/>
      <c r="O108" s="225"/>
      <c r="P108" s="225"/>
      <c r="Q108" s="225"/>
      <c r="R108" s="225"/>
      <c r="S108" s="225"/>
      <c r="T108" s="225"/>
      <c r="U108" s="225"/>
      <c r="V108" s="225"/>
      <c r="W108" s="225"/>
      <c r="X108" s="225"/>
      <c r="Y108" s="216"/>
      <c r="Z108" s="216"/>
      <c r="AA108" s="216"/>
      <c r="AB108" s="216"/>
      <c r="AC108" s="216"/>
      <c r="AD108" s="216"/>
      <c r="AE108" s="216"/>
      <c r="AF108" s="216"/>
      <c r="AG108" s="216" t="s">
        <v>164</v>
      </c>
      <c r="AH108" s="216">
        <v>0</v>
      </c>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c r="BE108" s="216"/>
      <c r="BF108" s="216"/>
      <c r="BG108" s="216"/>
      <c r="BH108" s="216"/>
    </row>
    <row r="109" spans="1:60" outlineLevel="1">
      <c r="A109" s="223"/>
      <c r="B109" s="224"/>
      <c r="C109" s="265" t="s">
        <v>291</v>
      </c>
      <c r="D109" s="230"/>
      <c r="E109" s="231"/>
      <c r="F109" s="225"/>
      <c r="G109" s="225"/>
      <c r="H109" s="225"/>
      <c r="I109" s="225"/>
      <c r="J109" s="225"/>
      <c r="K109" s="225"/>
      <c r="L109" s="225"/>
      <c r="M109" s="225"/>
      <c r="N109" s="225"/>
      <c r="O109" s="225"/>
      <c r="P109" s="225"/>
      <c r="Q109" s="225"/>
      <c r="R109" s="225"/>
      <c r="S109" s="225"/>
      <c r="T109" s="225"/>
      <c r="U109" s="225"/>
      <c r="V109" s="225"/>
      <c r="W109" s="225"/>
      <c r="X109" s="225"/>
      <c r="Y109" s="216"/>
      <c r="Z109" s="216"/>
      <c r="AA109" s="216"/>
      <c r="AB109" s="216"/>
      <c r="AC109" s="216"/>
      <c r="AD109" s="216"/>
      <c r="AE109" s="216"/>
      <c r="AF109" s="216"/>
      <c r="AG109" s="216" t="s">
        <v>164</v>
      </c>
      <c r="AH109" s="216">
        <v>0</v>
      </c>
      <c r="AI109" s="216"/>
      <c r="AJ109" s="216"/>
      <c r="AK109" s="216"/>
      <c r="AL109" s="216"/>
      <c r="AM109" s="216"/>
      <c r="AN109" s="216"/>
      <c r="AO109" s="216"/>
      <c r="AP109" s="216"/>
      <c r="AQ109" s="216"/>
      <c r="AR109" s="216"/>
      <c r="AS109" s="216"/>
      <c r="AT109" s="216"/>
      <c r="AU109" s="216"/>
      <c r="AV109" s="216"/>
      <c r="AW109" s="216"/>
      <c r="AX109" s="216"/>
      <c r="AY109" s="216"/>
      <c r="AZ109" s="216"/>
      <c r="BA109" s="216"/>
      <c r="BB109" s="216"/>
      <c r="BC109" s="216"/>
      <c r="BD109" s="216"/>
      <c r="BE109" s="216"/>
      <c r="BF109" s="216"/>
      <c r="BG109" s="216"/>
      <c r="BH109" s="216"/>
    </row>
    <row r="110" spans="1:60" outlineLevel="1">
      <c r="A110" s="223"/>
      <c r="B110" s="224"/>
      <c r="C110" s="265" t="s">
        <v>292</v>
      </c>
      <c r="D110" s="230"/>
      <c r="E110" s="231">
        <v>154.98415</v>
      </c>
      <c r="F110" s="225"/>
      <c r="G110" s="225"/>
      <c r="H110" s="225"/>
      <c r="I110" s="225"/>
      <c r="J110" s="225"/>
      <c r="K110" s="225"/>
      <c r="L110" s="225"/>
      <c r="M110" s="225"/>
      <c r="N110" s="225"/>
      <c r="O110" s="225"/>
      <c r="P110" s="225"/>
      <c r="Q110" s="225"/>
      <c r="R110" s="225"/>
      <c r="S110" s="225"/>
      <c r="T110" s="225"/>
      <c r="U110" s="225"/>
      <c r="V110" s="225"/>
      <c r="W110" s="225"/>
      <c r="X110" s="225"/>
      <c r="Y110" s="216"/>
      <c r="Z110" s="216"/>
      <c r="AA110" s="216"/>
      <c r="AB110" s="216"/>
      <c r="AC110" s="216"/>
      <c r="AD110" s="216"/>
      <c r="AE110" s="216"/>
      <c r="AF110" s="216"/>
      <c r="AG110" s="216" t="s">
        <v>164</v>
      </c>
      <c r="AH110" s="216">
        <v>0</v>
      </c>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c r="BC110" s="216"/>
      <c r="BD110" s="216"/>
      <c r="BE110" s="216"/>
      <c r="BF110" s="216"/>
      <c r="BG110" s="216"/>
      <c r="BH110" s="216"/>
    </row>
    <row r="111" spans="1:60">
      <c r="A111" s="3"/>
      <c r="B111" s="4"/>
      <c r="C111" s="269"/>
      <c r="D111" s="6"/>
      <c r="E111" s="3"/>
      <c r="F111" s="3"/>
      <c r="G111" s="3"/>
      <c r="H111" s="3"/>
      <c r="I111" s="3"/>
      <c r="J111" s="3"/>
      <c r="K111" s="3"/>
      <c r="L111" s="3"/>
      <c r="M111" s="3"/>
      <c r="N111" s="3"/>
      <c r="O111" s="3"/>
      <c r="P111" s="3"/>
      <c r="Q111" s="3"/>
      <c r="R111" s="3"/>
      <c r="S111" s="3"/>
      <c r="T111" s="3"/>
      <c r="U111" s="3"/>
      <c r="V111" s="3"/>
      <c r="W111" s="3"/>
      <c r="X111" s="3"/>
      <c r="AE111">
        <v>15</v>
      </c>
      <c r="AF111">
        <v>21</v>
      </c>
      <c r="AG111" t="s">
        <v>139</v>
      </c>
    </row>
    <row r="112" spans="1:60">
      <c r="A112" s="219"/>
      <c r="B112" s="220" t="s">
        <v>29</v>
      </c>
      <c r="C112" s="270"/>
      <c r="D112" s="221"/>
      <c r="E112" s="222"/>
      <c r="F112" s="222"/>
      <c r="G112" s="258">
        <f>G8+G67+G80+G85+G105</f>
        <v>0</v>
      </c>
      <c r="H112" s="3"/>
      <c r="I112" s="3"/>
      <c r="J112" s="3"/>
      <c r="K112" s="3"/>
      <c r="L112" s="3"/>
      <c r="M112" s="3"/>
      <c r="N112" s="3"/>
      <c r="O112" s="3"/>
      <c r="P112" s="3"/>
      <c r="Q112" s="3"/>
      <c r="R112" s="3"/>
      <c r="S112" s="3"/>
      <c r="T112" s="3"/>
      <c r="U112" s="3"/>
      <c r="V112" s="3"/>
      <c r="W112" s="3"/>
      <c r="X112" s="3"/>
      <c r="AE112">
        <f>SUMIF(L7:L110,AE111,G7:G110)</f>
        <v>0</v>
      </c>
      <c r="AF112">
        <f>SUMIF(L7:L110,AF111,G7:G110)</f>
        <v>0</v>
      </c>
      <c r="AG112" t="s">
        <v>293</v>
      </c>
    </row>
    <row r="113" spans="3:33">
      <c r="C113" s="271"/>
      <c r="D113" s="10"/>
      <c r="AG113" t="s">
        <v>294</v>
      </c>
    </row>
    <row r="114" spans="3:33">
      <c r="D114" s="10"/>
    </row>
    <row r="115" spans="3:33">
      <c r="D115" s="10"/>
    </row>
    <row r="116" spans="3:33">
      <c r="D116" s="10"/>
    </row>
    <row r="117" spans="3:33">
      <c r="D117" s="10"/>
    </row>
    <row r="118" spans="3:33">
      <c r="D118" s="10"/>
    </row>
    <row r="119" spans="3:33">
      <c r="D119" s="10"/>
    </row>
    <row r="120" spans="3:33">
      <c r="D120" s="10"/>
    </row>
    <row r="121" spans="3:33">
      <c r="D121" s="10"/>
    </row>
    <row r="122" spans="3:33">
      <c r="D122" s="10"/>
    </row>
    <row r="123" spans="3:33">
      <c r="D123" s="10"/>
    </row>
    <row r="124" spans="3:33">
      <c r="D124" s="10"/>
    </row>
    <row r="125" spans="3:33">
      <c r="D125" s="10"/>
    </row>
    <row r="126" spans="3:33">
      <c r="D126" s="10"/>
    </row>
    <row r="127" spans="3:33">
      <c r="D127" s="10"/>
    </row>
    <row r="128" spans="3:33">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30">
    <mergeCell ref="C91:G91"/>
    <mergeCell ref="C93:G93"/>
    <mergeCell ref="C94:G94"/>
    <mergeCell ref="C96:G96"/>
    <mergeCell ref="C97:G97"/>
    <mergeCell ref="C107:G107"/>
    <mergeCell ref="C73:G73"/>
    <mergeCell ref="C76:G76"/>
    <mergeCell ref="C77:G77"/>
    <mergeCell ref="C82:G82"/>
    <mergeCell ref="C87:G87"/>
    <mergeCell ref="C90:G90"/>
    <mergeCell ref="C40:G40"/>
    <mergeCell ref="C43:G43"/>
    <mergeCell ref="C49:G49"/>
    <mergeCell ref="C50:G50"/>
    <mergeCell ref="C61:G61"/>
    <mergeCell ref="C69:G69"/>
    <mergeCell ref="C22:G22"/>
    <mergeCell ref="C24:G24"/>
    <mergeCell ref="C26:G26"/>
    <mergeCell ref="C32:G32"/>
    <mergeCell ref="C36:G36"/>
    <mergeCell ref="C38:G38"/>
    <mergeCell ref="A1:G1"/>
    <mergeCell ref="C2:G2"/>
    <mergeCell ref="C3:G3"/>
    <mergeCell ref="C4:G4"/>
    <mergeCell ref="C10:G10"/>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103.2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103.2 01 Pol'!Názvy_tisku</vt:lpstr>
      <vt:lpstr>oadresa</vt:lpstr>
      <vt:lpstr>Stavba!Objednatel</vt:lpstr>
      <vt:lpstr>Stavba!Objekt</vt:lpstr>
      <vt:lpstr>'IO 103.2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2020-10-01T16:05:55Z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-238991945</vt:i4>
  </property>
  <property fmtid="{D5CDD505-2E9C-101B-9397-08002B2CF9AE}" pid="3" name="_NewReviewCycle">
    <vt:lpwstr/>
  </property>
  <property fmtid="{D5CDD505-2E9C-101B-9397-08002B2CF9AE}" pid="4" name="_EmailSubject">
    <vt:lpwstr>Dotazy Metrostav z 30.9.2020 - po lhůtě</vt:lpwstr>
  </property>
  <property fmtid="{D5CDD505-2E9C-101B-9397-08002B2CF9AE}" pid="5" name="_AuthorEmail">
    <vt:lpwstr>svoboda.tomas@centroprojekt.cz</vt:lpwstr>
  </property>
  <property fmtid="{D5CDD505-2E9C-101B-9397-08002B2CF9AE}" pid="6" name="_AuthorEmailDisplayName">
    <vt:lpwstr>Svoboda Tomáš, ing.</vt:lpwstr>
  </property>
</Properties>
</file>